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xanderson\OneDrive - Resource-Innovations\Desktop\aaaMegan\2022 CP Calcs\Completed\"/>
    </mc:Choice>
  </mc:AlternateContent>
  <workbookProtection workbookAlgorithmName="SHA-512" workbookHashValue="kcnXd9wB2UkcL9mPkt6qXqXGIgU/v2rNKvkLfB/l55IFQ4IcTlVb75/fkVjBMEuTFzrwVDB6/Irx1gjhlB8SLQ==" workbookSaltValue="bTK94IgAlqcuknwh0HZ6jw==" workbookSpinCount="100000" lockStructure="1"/>
  <bookViews>
    <workbookView xWindow="0" yWindow="0" windowWidth="3396" windowHeight="0"/>
  </bookViews>
  <sheets>
    <sheet name="Instructions" sheetId="13" r:id="rId1"/>
    <sheet name="Door Heater Controls" sheetId="4" r:id="rId2"/>
    <sheet name="ECM Evaporator Fan Motor" sheetId="5" r:id="rId3"/>
    <sheet name="Electronic Defrost Controls" sheetId="6" r:id="rId4"/>
    <sheet name="Evaporator Fan Controls" sheetId="7" r:id="rId5"/>
    <sheet name="Night Covers for Display Cases" sheetId="8" r:id="rId6"/>
    <sheet name="Solid and Glass Door Reach-ins" sheetId="9" r:id="rId7"/>
    <sheet name="Strip Curtains for Walk-ins" sheetId="10" r:id="rId8"/>
    <sheet name="Zero Energy Doors" sheetId="11" r:id="rId9"/>
    <sheet name="High Speed Doors" sheetId="16" r:id="rId10"/>
    <sheet name="Door Gaskets" sheetId="15" r:id="rId11"/>
    <sheet name="Lookup Values" sheetId="1" state="hidden" r:id="rId12"/>
    <sheet name="Appendix" sheetId="14" state="hidden" r:id="rId13"/>
  </sheets>
  <definedNames>
    <definedName name="_xlnm.Print_Area" localSheetId="10">'Door Gaskets'!$A$1:$J$42</definedName>
    <definedName name="_xlnm.Print_Area" localSheetId="1">'Door Heater Controls'!$A$1:$J$42</definedName>
    <definedName name="_xlnm.Print_Area" localSheetId="2">'ECM Evaporator Fan Motor'!$A$1:$J$42</definedName>
    <definedName name="_xlnm.Print_Area" localSheetId="3">'Electronic Defrost Controls'!$A$1:$J$42</definedName>
    <definedName name="_xlnm.Print_Area" localSheetId="4">'Evaporator Fan Controls'!$A$1:$J$42</definedName>
    <definedName name="_xlnm.Print_Area" localSheetId="5">'Night Covers for Display Cases'!$A$1:$J$42</definedName>
    <definedName name="_xlnm.Print_Area" localSheetId="6">'Solid and Glass Door Reach-ins'!$A$1:$J$42</definedName>
    <definedName name="_xlnm.Print_Area" localSheetId="7">'Strip Curtains for Walk-ins'!$A$1:$J$41</definedName>
    <definedName name="_xlnm.Print_Area" localSheetId="8">'Zero Energy Doors'!$A$1:$J$42</definedName>
  </definedNames>
  <calcPr calcId="152511"/>
</workbook>
</file>

<file path=xl/calcChain.xml><?xml version="1.0" encoding="utf-8"?>
<calcChain xmlns="http://schemas.openxmlformats.org/spreadsheetml/2006/main">
  <c r="H17" i="16" l="1"/>
  <c r="H18" i="16"/>
  <c r="H19" i="16"/>
  <c r="H20" i="16"/>
  <c r="H21" i="16"/>
  <c r="H22" i="16"/>
  <c r="H23" i="16"/>
  <c r="H24" i="16"/>
  <c r="H25" i="16"/>
  <c r="H26" i="16"/>
  <c r="H27" i="16"/>
  <c r="H28" i="16"/>
  <c r="H29" i="16"/>
  <c r="H30" i="16"/>
  <c r="H31" i="16"/>
  <c r="H32" i="16"/>
  <c r="H33" i="16"/>
  <c r="H34" i="16"/>
  <c r="H35" i="16"/>
  <c r="G17" i="16"/>
  <c r="G18" i="16"/>
  <c r="G19" i="16"/>
  <c r="G20" i="16"/>
  <c r="G21" i="16"/>
  <c r="G22" i="16"/>
  <c r="G23" i="16"/>
  <c r="G24" i="16"/>
  <c r="G25" i="16"/>
  <c r="G26" i="16"/>
  <c r="G27" i="16"/>
  <c r="G28" i="16"/>
  <c r="G29" i="16"/>
  <c r="G30" i="16"/>
  <c r="G31" i="16"/>
  <c r="G32" i="16"/>
  <c r="G33" i="16"/>
  <c r="G34" i="16"/>
  <c r="G35" i="16"/>
  <c r="H16" i="16"/>
  <c r="G16" i="16"/>
  <c r="G17" i="6"/>
  <c r="G18" i="6"/>
  <c r="G19" i="6"/>
  <c r="G20" i="6"/>
  <c r="G21" i="6"/>
  <c r="G22" i="6"/>
  <c r="G23" i="6"/>
  <c r="G24" i="6"/>
  <c r="G25" i="6"/>
  <c r="G26" i="6"/>
  <c r="G27" i="6"/>
  <c r="G28" i="6"/>
  <c r="G29" i="6"/>
  <c r="G30" i="6"/>
  <c r="G31" i="6"/>
  <c r="G32" i="6"/>
  <c r="G33" i="6"/>
  <c r="G34" i="6"/>
  <c r="G35" i="6"/>
  <c r="G16" i="6"/>
  <c r="H16" i="10"/>
  <c r="H17" i="10"/>
  <c r="H18" i="10"/>
  <c r="H19" i="10"/>
  <c r="H20" i="10"/>
  <c r="H21" i="10"/>
  <c r="H22" i="10"/>
  <c r="H23" i="10"/>
  <c r="H24" i="10"/>
  <c r="H25" i="10"/>
  <c r="H26" i="10"/>
  <c r="H27" i="10"/>
  <c r="H28" i="10"/>
  <c r="H29" i="10"/>
  <c r="H30" i="10"/>
  <c r="H31" i="10"/>
  <c r="H32" i="10"/>
  <c r="H33" i="10"/>
  <c r="H34" i="10"/>
  <c r="G16" i="10"/>
  <c r="G17" i="10"/>
  <c r="G18" i="10"/>
  <c r="G19" i="10"/>
  <c r="G20" i="10"/>
  <c r="G21" i="10"/>
  <c r="G22" i="10"/>
  <c r="G23" i="10"/>
  <c r="G24" i="10"/>
  <c r="G25" i="10"/>
  <c r="G26" i="10"/>
  <c r="G27" i="10"/>
  <c r="G28" i="10"/>
  <c r="G29" i="10"/>
  <c r="G30" i="10"/>
  <c r="G31" i="10"/>
  <c r="G32" i="10"/>
  <c r="G33" i="10"/>
  <c r="G34" i="10"/>
  <c r="G36" i="16" l="1"/>
  <c r="E40" i="16" s="1"/>
  <c r="H15" i="10"/>
  <c r="G15" i="10"/>
  <c r="F17" i="6" l="1"/>
  <c r="F18" i="6"/>
  <c r="F19" i="6"/>
  <c r="F20" i="6"/>
  <c r="F21" i="6"/>
  <c r="F22" i="6"/>
  <c r="F23" i="6"/>
  <c r="F24" i="6"/>
  <c r="F25" i="6"/>
  <c r="F26" i="6"/>
  <c r="F27" i="6"/>
  <c r="F28" i="6"/>
  <c r="F29" i="6"/>
  <c r="F30" i="6"/>
  <c r="F31" i="6"/>
  <c r="F32" i="6"/>
  <c r="F33" i="6"/>
  <c r="F34" i="6"/>
  <c r="F35" i="6"/>
  <c r="F16" i="6"/>
  <c r="I17" i="16" l="1"/>
  <c r="I18" i="16"/>
  <c r="I19" i="16"/>
  <c r="I20" i="16"/>
  <c r="I21" i="16"/>
  <c r="I22" i="16"/>
  <c r="I23" i="16"/>
  <c r="I24" i="16"/>
  <c r="I25" i="16"/>
  <c r="I26" i="16"/>
  <c r="I27" i="16"/>
  <c r="I28" i="16"/>
  <c r="I29" i="16"/>
  <c r="I30" i="16"/>
  <c r="I31" i="16"/>
  <c r="I32" i="16"/>
  <c r="I33" i="16"/>
  <c r="I34" i="16"/>
  <c r="I35" i="16"/>
  <c r="I16" i="16"/>
  <c r="H36" i="16" l="1"/>
  <c r="E41" i="16" s="1"/>
  <c r="I36" i="16"/>
  <c r="E42" i="16" s="1"/>
  <c r="H17" i="8"/>
  <c r="H18" i="8"/>
  <c r="H19" i="8"/>
  <c r="H20" i="8"/>
  <c r="H21" i="8"/>
  <c r="H22" i="8"/>
  <c r="H23" i="8"/>
  <c r="H24" i="8"/>
  <c r="H25" i="8"/>
  <c r="H26" i="8"/>
  <c r="H27" i="8"/>
  <c r="H28" i="8"/>
  <c r="H29" i="8"/>
  <c r="H30" i="8"/>
  <c r="H31" i="8"/>
  <c r="H32" i="8"/>
  <c r="H33" i="8"/>
  <c r="H34" i="8"/>
  <c r="H35" i="8"/>
  <c r="H36" i="8"/>
  <c r="H16" i="8"/>
  <c r="I17" i="8"/>
  <c r="I18" i="8"/>
  <c r="I19" i="8"/>
  <c r="I20" i="8"/>
  <c r="I21" i="8"/>
  <c r="I22" i="8"/>
  <c r="I23" i="8"/>
  <c r="I24" i="8"/>
  <c r="I25" i="8"/>
  <c r="I26" i="8"/>
  <c r="I27" i="8"/>
  <c r="I28" i="8"/>
  <c r="I29" i="8"/>
  <c r="I30" i="8"/>
  <c r="I31" i="8"/>
  <c r="I32" i="8"/>
  <c r="I33" i="8"/>
  <c r="I34" i="8"/>
  <c r="I35" i="8"/>
  <c r="I16" i="8"/>
  <c r="H35" i="9" l="1"/>
  <c r="G35" i="9"/>
  <c r="H34" i="9"/>
  <c r="G34" i="9"/>
  <c r="H33" i="9"/>
  <c r="G33" i="9"/>
  <c r="H32" i="9"/>
  <c r="G32" i="9"/>
  <c r="H31" i="9"/>
  <c r="G31" i="9"/>
  <c r="H30" i="9"/>
  <c r="G30" i="9"/>
  <c r="H29" i="9"/>
  <c r="G29" i="9"/>
  <c r="H28" i="9"/>
  <c r="G28" i="9"/>
  <c r="H27" i="9"/>
  <c r="G27" i="9"/>
  <c r="H26" i="9"/>
  <c r="G26" i="9"/>
  <c r="H25" i="9"/>
  <c r="G25" i="9"/>
  <c r="H24" i="9"/>
  <c r="G24" i="9"/>
  <c r="H23" i="9"/>
  <c r="G23" i="9"/>
  <c r="H22" i="9"/>
  <c r="G22" i="9"/>
  <c r="H21" i="9"/>
  <c r="G21" i="9"/>
  <c r="H20" i="9"/>
  <c r="G20" i="9"/>
  <c r="H19" i="9"/>
  <c r="G19" i="9"/>
  <c r="H18" i="9"/>
  <c r="G18" i="9"/>
  <c r="H17" i="9"/>
  <c r="G17" i="9"/>
  <c r="H16" i="9"/>
  <c r="G16" i="9"/>
  <c r="B36" i="9" l="1"/>
  <c r="M17" i="9"/>
  <c r="N17" i="9"/>
  <c r="O17" i="9"/>
  <c r="P17" i="9"/>
  <c r="M18" i="9"/>
  <c r="N18" i="9"/>
  <c r="O18" i="9"/>
  <c r="P18" i="9"/>
  <c r="M19" i="9"/>
  <c r="N19" i="9"/>
  <c r="O19" i="9"/>
  <c r="P19" i="9"/>
  <c r="M20" i="9"/>
  <c r="N20" i="9"/>
  <c r="O20" i="9"/>
  <c r="P20" i="9"/>
  <c r="M21" i="9"/>
  <c r="N21" i="9"/>
  <c r="O21" i="9"/>
  <c r="P21" i="9"/>
  <c r="M22" i="9"/>
  <c r="N22" i="9"/>
  <c r="O22" i="9"/>
  <c r="P22" i="9"/>
  <c r="M23" i="9"/>
  <c r="N23" i="9"/>
  <c r="O23" i="9"/>
  <c r="P23" i="9"/>
  <c r="M24" i="9"/>
  <c r="N24" i="9"/>
  <c r="O24" i="9"/>
  <c r="P24" i="9"/>
  <c r="M25" i="9"/>
  <c r="N25" i="9"/>
  <c r="O25" i="9"/>
  <c r="P25" i="9"/>
  <c r="M26" i="9"/>
  <c r="N26" i="9"/>
  <c r="O26" i="9"/>
  <c r="P26" i="9"/>
  <c r="M27" i="9"/>
  <c r="N27" i="9"/>
  <c r="O27" i="9"/>
  <c r="P27" i="9"/>
  <c r="M28" i="9"/>
  <c r="N28" i="9"/>
  <c r="O28" i="9"/>
  <c r="P28" i="9"/>
  <c r="M29" i="9"/>
  <c r="N29" i="9"/>
  <c r="O29" i="9"/>
  <c r="P29" i="9"/>
  <c r="M30" i="9"/>
  <c r="N30" i="9"/>
  <c r="O30" i="9"/>
  <c r="P30" i="9"/>
  <c r="M31" i="9"/>
  <c r="N31" i="9"/>
  <c r="O31" i="9"/>
  <c r="P31" i="9"/>
  <c r="M32" i="9"/>
  <c r="N32" i="9"/>
  <c r="O32" i="9"/>
  <c r="P32" i="9"/>
  <c r="M33" i="9"/>
  <c r="N33" i="9"/>
  <c r="O33" i="9"/>
  <c r="P33" i="9"/>
  <c r="M34" i="9"/>
  <c r="N34" i="9"/>
  <c r="O34" i="9"/>
  <c r="P34" i="9"/>
  <c r="M35" i="9"/>
  <c r="N35" i="9"/>
  <c r="O35" i="9"/>
  <c r="P35" i="9"/>
  <c r="P16" i="9"/>
  <c r="O16" i="9"/>
  <c r="N16" i="9"/>
  <c r="M16" i="9"/>
  <c r="L35" i="9"/>
  <c r="K35" i="9"/>
  <c r="J35" i="9"/>
  <c r="I35" i="9"/>
  <c r="L34" i="9"/>
  <c r="K34" i="9"/>
  <c r="J34" i="9"/>
  <c r="I34" i="9"/>
  <c r="L33" i="9"/>
  <c r="K33" i="9"/>
  <c r="J33" i="9"/>
  <c r="I33" i="9"/>
  <c r="L32" i="9"/>
  <c r="K32" i="9"/>
  <c r="J32" i="9"/>
  <c r="I32" i="9"/>
  <c r="L31" i="9"/>
  <c r="K31" i="9"/>
  <c r="J31" i="9"/>
  <c r="I31" i="9"/>
  <c r="L30" i="9"/>
  <c r="K30" i="9"/>
  <c r="J30" i="9"/>
  <c r="I30" i="9"/>
  <c r="L29" i="9"/>
  <c r="K29" i="9"/>
  <c r="J29" i="9"/>
  <c r="I29" i="9"/>
  <c r="L28" i="9"/>
  <c r="K28" i="9"/>
  <c r="J28" i="9"/>
  <c r="I28" i="9"/>
  <c r="L27" i="9"/>
  <c r="K27" i="9"/>
  <c r="J27" i="9"/>
  <c r="I27" i="9"/>
  <c r="L26" i="9"/>
  <c r="K26" i="9"/>
  <c r="J26" i="9"/>
  <c r="I26" i="9"/>
  <c r="L25" i="9"/>
  <c r="K25" i="9"/>
  <c r="J25" i="9"/>
  <c r="I25" i="9"/>
  <c r="L24" i="9"/>
  <c r="K24" i="9"/>
  <c r="J24" i="9"/>
  <c r="I24" i="9"/>
  <c r="L23" i="9"/>
  <c r="K23" i="9"/>
  <c r="J23" i="9"/>
  <c r="I23" i="9"/>
  <c r="L22" i="9"/>
  <c r="K22" i="9"/>
  <c r="J22" i="9"/>
  <c r="I22" i="9"/>
  <c r="L21" i="9"/>
  <c r="K21" i="9"/>
  <c r="J21" i="9"/>
  <c r="I21" i="9"/>
  <c r="L20" i="9"/>
  <c r="K20" i="9"/>
  <c r="J20" i="9"/>
  <c r="I20" i="9"/>
  <c r="L19" i="9"/>
  <c r="K19" i="9"/>
  <c r="J19" i="9"/>
  <c r="I19" i="9"/>
  <c r="L18" i="9"/>
  <c r="K18" i="9"/>
  <c r="J18" i="9"/>
  <c r="I18" i="9"/>
  <c r="L17" i="9"/>
  <c r="K17" i="9"/>
  <c r="J17" i="9"/>
  <c r="I17" i="9"/>
  <c r="L16" i="9"/>
  <c r="J16" i="9"/>
  <c r="K16" i="9"/>
  <c r="I16" i="9"/>
  <c r="G16" i="7" l="1"/>
  <c r="R15" i="1" l="1"/>
  <c r="S15" i="1" s="1"/>
  <c r="G16" i="5" l="1"/>
  <c r="H16" i="5" s="1"/>
  <c r="G34" i="5"/>
  <c r="G35" i="5"/>
  <c r="H35" i="5" s="1"/>
  <c r="G33" i="5"/>
  <c r="H33" i="5" s="1"/>
  <c r="G32" i="5"/>
  <c r="G31" i="5"/>
  <c r="G30" i="5"/>
  <c r="H30" i="5" s="1"/>
  <c r="G29" i="5"/>
  <c r="G28" i="5"/>
  <c r="H28" i="5" s="1"/>
  <c r="G27" i="5"/>
  <c r="G26" i="5"/>
  <c r="G25" i="5"/>
  <c r="H25" i="5" s="1"/>
  <c r="G24" i="5"/>
  <c r="G23" i="5"/>
  <c r="H23" i="5" s="1"/>
  <c r="G22" i="5"/>
  <c r="H22" i="5" s="1"/>
  <c r="G21" i="5"/>
  <c r="G20" i="5"/>
  <c r="H20" i="5" s="1"/>
  <c r="G19" i="5"/>
  <c r="H19" i="5" s="1"/>
  <c r="G18" i="5"/>
  <c r="G17" i="5"/>
  <c r="H17" i="5" s="1"/>
  <c r="H34" i="5"/>
  <c r="H32" i="5"/>
  <c r="H31" i="5"/>
  <c r="H29" i="5"/>
  <c r="H27" i="5"/>
  <c r="H26" i="5"/>
  <c r="H24" i="5"/>
  <c r="H21" i="5"/>
  <c r="H18" i="5"/>
  <c r="AA6" i="1" l="1"/>
  <c r="G16" i="4" l="1"/>
  <c r="B36" i="11" l="1"/>
  <c r="H16" i="7" l="1"/>
  <c r="G35" i="7"/>
  <c r="H35" i="7" s="1"/>
  <c r="G34" i="7"/>
  <c r="H34" i="7" s="1"/>
  <c r="G33" i="7"/>
  <c r="H33" i="7" s="1"/>
  <c r="G32" i="7"/>
  <c r="H32" i="7" s="1"/>
  <c r="G31" i="7"/>
  <c r="H31" i="7" s="1"/>
  <c r="G30" i="7"/>
  <c r="H30" i="7" s="1"/>
  <c r="G29" i="7"/>
  <c r="H29" i="7" s="1"/>
  <c r="G28" i="7"/>
  <c r="H28" i="7" s="1"/>
  <c r="G27" i="7"/>
  <c r="H27" i="7" s="1"/>
  <c r="G26" i="7"/>
  <c r="H26" i="7" s="1"/>
  <c r="G25" i="7"/>
  <c r="H25" i="7" s="1"/>
  <c r="G24" i="7"/>
  <c r="H24" i="7" s="1"/>
  <c r="G23" i="7"/>
  <c r="H23" i="7" s="1"/>
  <c r="G22" i="7"/>
  <c r="H22" i="7" s="1"/>
  <c r="G21" i="7"/>
  <c r="H21" i="7" s="1"/>
  <c r="G20" i="7"/>
  <c r="H20" i="7" s="1"/>
  <c r="G19" i="7"/>
  <c r="H19" i="7" s="1"/>
  <c r="G18" i="7"/>
  <c r="H18" i="7" s="1"/>
  <c r="G17" i="7"/>
  <c r="H17" i="7" s="1"/>
  <c r="G17" i="15" l="1"/>
  <c r="H17" i="15"/>
  <c r="G18" i="15"/>
  <c r="H18" i="15"/>
  <c r="G19" i="15"/>
  <c r="H19" i="15"/>
  <c r="G20" i="15"/>
  <c r="H20" i="15"/>
  <c r="G21" i="15"/>
  <c r="H21" i="15"/>
  <c r="G22" i="15"/>
  <c r="H22" i="15"/>
  <c r="G23" i="15"/>
  <c r="H23" i="15"/>
  <c r="G24" i="15"/>
  <c r="H24" i="15"/>
  <c r="G25" i="15"/>
  <c r="H25" i="15"/>
  <c r="G26" i="15"/>
  <c r="H26" i="15"/>
  <c r="G27" i="15"/>
  <c r="H27" i="15"/>
  <c r="G28" i="15"/>
  <c r="H28" i="15"/>
  <c r="G29" i="15"/>
  <c r="H29" i="15"/>
  <c r="G30" i="15"/>
  <c r="H30" i="15"/>
  <c r="G31" i="15"/>
  <c r="H31" i="15"/>
  <c r="G32" i="15"/>
  <c r="H32" i="15"/>
  <c r="G33" i="15"/>
  <c r="H33" i="15"/>
  <c r="G34" i="15"/>
  <c r="H34" i="15"/>
  <c r="G35" i="15"/>
  <c r="H35" i="15"/>
  <c r="H16" i="15"/>
  <c r="G16" i="15"/>
  <c r="B41" i="15"/>
  <c r="B40" i="15"/>
  <c r="G36" i="15" l="1"/>
  <c r="F40" i="15" s="1"/>
  <c r="H36" i="15"/>
  <c r="F41" i="15" s="1"/>
  <c r="H35" i="11" l="1"/>
  <c r="G35" i="11"/>
  <c r="H34" i="11"/>
  <c r="G34" i="11"/>
  <c r="H33" i="11"/>
  <c r="G33" i="11"/>
  <c r="H32" i="11"/>
  <c r="G32" i="11"/>
  <c r="H31" i="11"/>
  <c r="G31" i="11"/>
  <c r="H30" i="11"/>
  <c r="G30" i="11"/>
  <c r="H29" i="11"/>
  <c r="G29" i="11"/>
  <c r="H28" i="11"/>
  <c r="G28" i="11"/>
  <c r="H27" i="11"/>
  <c r="G27" i="11"/>
  <c r="H26" i="11"/>
  <c r="G26" i="11"/>
  <c r="H25" i="11"/>
  <c r="G25" i="11"/>
  <c r="H24" i="11"/>
  <c r="G24" i="11"/>
  <c r="H23" i="11"/>
  <c r="G23" i="11"/>
  <c r="H22" i="11"/>
  <c r="G22" i="11"/>
  <c r="H21" i="11"/>
  <c r="G21" i="11"/>
  <c r="H20" i="11"/>
  <c r="G20" i="11"/>
  <c r="H19" i="11"/>
  <c r="G19" i="11"/>
  <c r="H18" i="11"/>
  <c r="G18" i="11"/>
  <c r="H17" i="11"/>
  <c r="G17" i="11"/>
  <c r="H16" i="11"/>
  <c r="G16" i="11"/>
  <c r="B41" i="11" l="1"/>
  <c r="B40" i="11"/>
  <c r="B40" i="10"/>
  <c r="B39" i="10"/>
  <c r="B41" i="4"/>
  <c r="B40" i="4"/>
  <c r="B41" i="5"/>
  <c r="B40" i="5"/>
  <c r="B41" i="6"/>
  <c r="B40" i="6"/>
  <c r="B41" i="7"/>
  <c r="B40" i="7"/>
  <c r="B41" i="9"/>
  <c r="B40" i="9"/>
  <c r="G17" i="4"/>
  <c r="H17" i="4"/>
  <c r="G18" i="4"/>
  <c r="H18" i="4"/>
  <c r="G19" i="4"/>
  <c r="H19" i="4"/>
  <c r="G20" i="4"/>
  <c r="H20" i="4"/>
  <c r="G21" i="4"/>
  <c r="H21" i="4"/>
  <c r="G22" i="4"/>
  <c r="H22" i="4"/>
  <c r="G23" i="4"/>
  <c r="H23" i="4"/>
  <c r="G24" i="4"/>
  <c r="H24" i="4"/>
  <c r="G25" i="4"/>
  <c r="H25" i="4"/>
  <c r="G26" i="4"/>
  <c r="H26" i="4"/>
  <c r="G27" i="4"/>
  <c r="H27" i="4"/>
  <c r="G28" i="4"/>
  <c r="H28" i="4"/>
  <c r="G29" i="4"/>
  <c r="H29" i="4"/>
  <c r="G30" i="4"/>
  <c r="H30" i="4"/>
  <c r="G31" i="4"/>
  <c r="H31" i="4"/>
  <c r="G32" i="4"/>
  <c r="H32" i="4"/>
  <c r="G33" i="4"/>
  <c r="H33" i="4"/>
  <c r="G34" i="4"/>
  <c r="H34" i="4"/>
  <c r="G35" i="4"/>
  <c r="H35" i="4"/>
  <c r="H16" i="4"/>
  <c r="AF4" i="1"/>
  <c r="G36" i="4" l="1"/>
  <c r="E40" i="4" s="1"/>
  <c r="H35" i="10"/>
  <c r="E40" i="10" s="1"/>
  <c r="E40" i="8"/>
  <c r="G36" i="11"/>
  <c r="E40" i="11" s="1"/>
  <c r="H36" i="11"/>
  <c r="E41" i="11" s="1"/>
  <c r="G35" i="10"/>
  <c r="E39" i="10" s="1"/>
  <c r="I36" i="8"/>
  <c r="E41" i="8" s="1"/>
  <c r="G36" i="7"/>
  <c r="E40" i="7" s="1"/>
  <c r="H36" i="7"/>
  <c r="E41" i="7" s="1"/>
  <c r="G36" i="6"/>
  <c r="E41" i="6" s="1"/>
  <c r="F36" i="6"/>
  <c r="E40" i="6" s="1"/>
  <c r="H36" i="5"/>
  <c r="E41" i="5" s="1"/>
  <c r="H36" i="4"/>
  <c r="E41" i="4" s="1"/>
  <c r="G36" i="5"/>
  <c r="E40" i="5" s="1"/>
  <c r="G36" i="9" l="1"/>
  <c r="E40" i="9" s="1"/>
  <c r="H36" i="9"/>
  <c r="E41" i="9" s="1"/>
</calcChain>
</file>

<file path=xl/comments1.xml><?xml version="1.0" encoding="utf-8"?>
<comments xmlns="http://schemas.openxmlformats.org/spreadsheetml/2006/main">
  <authors>
    <author>Li, Ding</author>
  </authors>
  <commentList>
    <comment ref="B15" authorId="0" shapeId="0">
      <text>
        <r>
          <rPr>
            <b/>
            <sz val="9"/>
            <color indexed="81"/>
            <rFont val="Tahoma"/>
            <family val="2"/>
          </rPr>
          <t>Enter the Quantity of Door heater controls and the associated linear feet per one control in the Linear Ft Column</t>
        </r>
        <r>
          <rPr>
            <sz val="9"/>
            <color indexed="81"/>
            <rFont val="Tahoma"/>
            <family val="2"/>
          </rPr>
          <t xml:space="preserve">
</t>
        </r>
      </text>
    </comment>
    <comment ref="C15" authorId="0" shapeId="0">
      <text>
        <r>
          <rPr>
            <b/>
            <sz val="9"/>
            <color indexed="81"/>
            <rFont val="Tahoma"/>
            <family val="2"/>
          </rPr>
          <t>Choose either a Medium Temperature Unit or Low Temperature Unit</t>
        </r>
        <r>
          <rPr>
            <sz val="9"/>
            <color indexed="81"/>
            <rFont val="Tahoma"/>
            <family val="2"/>
          </rPr>
          <t xml:space="preserve">
</t>
        </r>
      </text>
    </comment>
    <comment ref="D15" authorId="0" shapeId="0">
      <text>
        <r>
          <rPr>
            <b/>
            <sz val="9"/>
            <color indexed="81"/>
            <rFont val="Tahoma"/>
            <family val="2"/>
          </rPr>
          <t>Enter the linear feet of the door the control will be installed.  (do not sum the total linear feet of project)</t>
        </r>
      </text>
    </comment>
  </commentList>
</comments>
</file>

<file path=xl/comments10.xml><?xml version="1.0" encoding="utf-8"?>
<comments xmlns="http://schemas.openxmlformats.org/spreadsheetml/2006/main">
  <authors>
    <author>Li, Ding</author>
  </authors>
  <commentList>
    <comment ref="B15" authorId="0" shapeId="0">
      <text>
        <r>
          <rPr>
            <b/>
            <sz val="9"/>
            <color indexed="81"/>
            <rFont val="Tahoma"/>
            <family val="2"/>
          </rPr>
          <t xml:space="preserve">Enter the Length in Linear Feet of the replaced gasket
</t>
        </r>
        <r>
          <rPr>
            <sz val="9"/>
            <color indexed="81"/>
            <rFont val="Tahoma"/>
            <family val="2"/>
          </rPr>
          <t xml:space="preserve">
</t>
        </r>
      </text>
    </comment>
    <comment ref="C15" authorId="0" shapeId="0">
      <text>
        <r>
          <rPr>
            <b/>
            <sz val="9"/>
            <color indexed="81"/>
            <rFont val="Tahoma"/>
            <family val="2"/>
          </rPr>
          <t>Choose either a 
Walk-in or Reach-in Cooler OR
Walk-in or Reach-in Freezer</t>
        </r>
        <r>
          <rPr>
            <sz val="9"/>
            <color indexed="81"/>
            <rFont val="Tahoma"/>
            <family val="2"/>
          </rPr>
          <t xml:space="preserve">
</t>
        </r>
      </text>
    </comment>
  </commentList>
</comments>
</file>

<file path=xl/comments2.xml><?xml version="1.0" encoding="utf-8"?>
<comments xmlns="http://schemas.openxmlformats.org/spreadsheetml/2006/main">
  <authors>
    <author>Li, Ding</author>
    <author>McGary, Brad</author>
  </authors>
  <commentList>
    <comment ref="B15" authorId="0" shapeId="0">
      <text>
        <r>
          <rPr>
            <b/>
            <sz val="9"/>
            <color indexed="81"/>
            <rFont val="Tahoma"/>
            <family val="2"/>
          </rPr>
          <t>Enter the Quantity of ECM Evaporator Fan Motors</t>
        </r>
        <r>
          <rPr>
            <sz val="9"/>
            <color indexed="81"/>
            <rFont val="Tahoma"/>
            <family val="2"/>
          </rPr>
          <t xml:space="preserve">
</t>
        </r>
      </text>
    </comment>
    <comment ref="D15" authorId="0" shapeId="0">
      <text>
        <r>
          <rPr>
            <b/>
            <sz val="9"/>
            <color indexed="81"/>
            <rFont val="Tahoma"/>
            <family val="2"/>
          </rPr>
          <t xml:space="preserve">Select the Motor Size from the List
</t>
        </r>
      </text>
    </comment>
    <comment ref="E15" authorId="1" shapeId="0">
      <text>
        <r>
          <rPr>
            <sz val="9"/>
            <color indexed="81"/>
            <rFont val="Tahoma"/>
            <family val="2"/>
          </rPr>
          <t>Is the Refrigerated unit  a reach in case or a Walk-in Unit?</t>
        </r>
      </text>
    </comment>
    <comment ref="F15" authorId="1" shapeId="0">
      <text>
        <r>
          <rPr>
            <b/>
            <sz val="9"/>
            <color indexed="81"/>
            <rFont val="Tahoma"/>
            <family val="2"/>
          </rPr>
          <t>Is the Evaporator Fan currently being controlled?</t>
        </r>
        <r>
          <rPr>
            <sz val="9"/>
            <color indexed="81"/>
            <rFont val="Tahoma"/>
            <family val="2"/>
          </rPr>
          <t xml:space="preserve">
</t>
        </r>
      </text>
    </comment>
  </commentList>
</comments>
</file>

<file path=xl/comments3.xml><?xml version="1.0" encoding="utf-8"?>
<comments xmlns="http://schemas.openxmlformats.org/spreadsheetml/2006/main">
  <authors>
    <author>Li, Ding</author>
  </authors>
  <commentList>
    <comment ref="B15" authorId="0" shapeId="0">
      <text>
        <r>
          <rPr>
            <b/>
            <sz val="9"/>
            <color indexed="81"/>
            <rFont val="Tahoma"/>
            <family val="2"/>
          </rPr>
          <t>Enter the Quantity of Electronic Defrost Controls</t>
        </r>
        <r>
          <rPr>
            <sz val="9"/>
            <color indexed="81"/>
            <rFont val="Tahoma"/>
            <family val="2"/>
          </rPr>
          <t xml:space="preserve">
</t>
        </r>
      </text>
    </comment>
    <comment ref="C15" authorId="0" shapeId="0">
      <text>
        <r>
          <rPr>
            <b/>
            <sz val="9"/>
            <color indexed="81"/>
            <rFont val="Tahoma"/>
            <family val="2"/>
          </rPr>
          <t>Choose either a Medium Temperature Unit or Low Temperature Unit</t>
        </r>
        <r>
          <rPr>
            <sz val="9"/>
            <color indexed="81"/>
            <rFont val="Tahoma"/>
            <family val="2"/>
          </rPr>
          <t xml:space="preserve">
</t>
        </r>
      </text>
    </comment>
    <comment ref="D15" authorId="0" shapeId="0">
      <text>
        <r>
          <rPr>
            <b/>
            <sz val="9"/>
            <color indexed="81"/>
            <rFont val="Tahoma"/>
            <family val="2"/>
          </rPr>
          <t xml:space="preserve">Enter the total kW load of the Electric Defrost.
</t>
        </r>
      </text>
    </comment>
  </commentList>
</comments>
</file>

<file path=xl/comments4.xml><?xml version="1.0" encoding="utf-8"?>
<comments xmlns="http://schemas.openxmlformats.org/spreadsheetml/2006/main">
  <authors>
    <author>Li, Ding</author>
  </authors>
  <commentList>
    <comment ref="B15" authorId="0" shapeId="0">
      <text>
        <r>
          <rPr>
            <b/>
            <sz val="9"/>
            <color indexed="81"/>
            <rFont val="Tahoma"/>
            <family val="2"/>
          </rPr>
          <t>Enter the Quantity of Evaporator Fan Controls</t>
        </r>
        <r>
          <rPr>
            <sz val="9"/>
            <color indexed="81"/>
            <rFont val="Tahoma"/>
            <family val="2"/>
          </rPr>
          <t xml:space="preserve">
</t>
        </r>
      </text>
    </comment>
    <comment ref="C15" authorId="0" shapeId="0">
      <text>
        <r>
          <rPr>
            <b/>
            <sz val="9"/>
            <color indexed="81"/>
            <rFont val="Tahoma"/>
            <family val="2"/>
          </rPr>
          <t>Choose either a Medium Temperature Unit or Low Temperature Unit</t>
        </r>
        <r>
          <rPr>
            <sz val="9"/>
            <color indexed="81"/>
            <rFont val="Tahoma"/>
            <family val="2"/>
          </rPr>
          <t xml:space="preserve">
</t>
        </r>
      </text>
    </comment>
  </commentList>
</comments>
</file>

<file path=xl/comments5.xml><?xml version="1.0" encoding="utf-8"?>
<comments xmlns="http://schemas.openxmlformats.org/spreadsheetml/2006/main">
  <authors>
    <author>Li, Ding</author>
    <author>Anderson, Megan X</author>
    <author>McGary, Brad</author>
  </authors>
  <commentList>
    <comment ref="B15" authorId="0" shapeId="0">
      <text>
        <r>
          <rPr>
            <b/>
            <sz val="9"/>
            <color indexed="81"/>
            <rFont val="Tahoma"/>
            <family val="2"/>
          </rPr>
          <t>Enter the Quantity of Night Covers associated with the respective feet</t>
        </r>
        <r>
          <rPr>
            <sz val="9"/>
            <color indexed="81"/>
            <rFont val="Tahoma"/>
            <family val="2"/>
          </rPr>
          <t xml:space="preserve">
</t>
        </r>
      </text>
    </comment>
    <comment ref="C15" authorId="0" shapeId="0">
      <text>
        <r>
          <rPr>
            <b/>
            <sz val="9"/>
            <color indexed="81"/>
            <rFont val="Tahoma"/>
            <family val="2"/>
          </rPr>
          <t>Choose either a Medium Temperature Unit or Low Temperature Unit</t>
        </r>
        <r>
          <rPr>
            <sz val="9"/>
            <color indexed="81"/>
            <rFont val="Tahoma"/>
            <family val="2"/>
          </rPr>
          <t xml:space="preserve">
</t>
        </r>
      </text>
    </comment>
    <comment ref="D15" authorId="0" shapeId="0">
      <text>
        <r>
          <rPr>
            <b/>
            <sz val="9"/>
            <color indexed="81"/>
            <rFont val="Tahoma"/>
            <family val="2"/>
          </rPr>
          <t>Enter the feet of the case.  (do not sum the total feet of project)</t>
        </r>
      </text>
    </comment>
    <comment ref="E15" authorId="1" shapeId="0">
      <text>
        <r>
          <rPr>
            <b/>
            <sz val="9"/>
            <color indexed="81"/>
            <rFont val="Tahoma"/>
            <family val="2"/>
          </rPr>
          <t>Select the condenser unit configuration</t>
        </r>
      </text>
    </comment>
    <comment ref="F15" authorId="2" shapeId="0">
      <text>
        <r>
          <rPr>
            <b/>
            <sz val="9"/>
            <color indexed="81"/>
            <rFont val="Tahoma"/>
            <family val="2"/>
          </rPr>
          <t>Select if this is a Vertical or Horizontal Refrigerated Display Case</t>
        </r>
        <r>
          <rPr>
            <sz val="9"/>
            <color indexed="81"/>
            <rFont val="Tahoma"/>
            <family val="2"/>
          </rPr>
          <t xml:space="preserve">
</t>
        </r>
      </text>
    </comment>
  </commentList>
</comments>
</file>

<file path=xl/comments6.xml><?xml version="1.0" encoding="utf-8"?>
<comments xmlns="http://schemas.openxmlformats.org/spreadsheetml/2006/main">
  <authors>
    <author>Li, Ding</author>
    <author>McGary, Brad</author>
  </authors>
  <commentList>
    <comment ref="B15" authorId="0" shapeId="0">
      <text>
        <r>
          <rPr>
            <b/>
            <sz val="9"/>
            <color indexed="81"/>
            <rFont val="Tahoma"/>
            <family val="2"/>
          </rPr>
          <t>Enter the Quantity of Solid or Glass Doors</t>
        </r>
        <r>
          <rPr>
            <sz val="9"/>
            <color indexed="81"/>
            <rFont val="Tahoma"/>
            <family val="2"/>
          </rPr>
          <t xml:space="preserve">
</t>
        </r>
      </text>
    </comment>
    <comment ref="C15" authorId="0" shapeId="0">
      <text>
        <r>
          <rPr>
            <b/>
            <sz val="9"/>
            <color indexed="81"/>
            <rFont val="Tahoma"/>
            <family val="2"/>
          </rPr>
          <t>Choose either a Refrigerator or Freezer Unit</t>
        </r>
        <r>
          <rPr>
            <sz val="9"/>
            <color indexed="81"/>
            <rFont val="Tahoma"/>
            <family val="2"/>
          </rPr>
          <t xml:space="preserve">
</t>
        </r>
      </text>
    </comment>
    <comment ref="D15" authorId="0" shapeId="0">
      <text>
        <r>
          <rPr>
            <b/>
            <sz val="9"/>
            <color indexed="81"/>
            <rFont val="Tahoma"/>
            <family val="2"/>
          </rPr>
          <t>Enter the Interior Volume of the unit in qubic feet</t>
        </r>
      </text>
    </comment>
    <comment ref="E15" authorId="1" shapeId="0">
      <text>
        <r>
          <rPr>
            <b/>
            <sz val="9"/>
            <color indexed="81"/>
            <rFont val="Tahoma"/>
            <family val="2"/>
          </rPr>
          <t>Select if this is a Solid or Glass Door</t>
        </r>
        <r>
          <rPr>
            <sz val="9"/>
            <color indexed="81"/>
            <rFont val="Tahoma"/>
            <family val="2"/>
          </rPr>
          <t xml:space="preserve">
</t>
        </r>
      </text>
    </comment>
  </commentList>
</comments>
</file>

<file path=xl/comments7.xml><?xml version="1.0" encoding="utf-8"?>
<comments xmlns="http://schemas.openxmlformats.org/spreadsheetml/2006/main">
  <authors>
    <author>Li, Ding</author>
    <author>Anderson, Megan X</author>
  </authors>
  <commentList>
    <comment ref="B14" authorId="0" shapeId="0">
      <text>
        <r>
          <rPr>
            <b/>
            <sz val="9"/>
            <color indexed="81"/>
            <rFont val="Tahoma"/>
            <family val="2"/>
          </rPr>
          <t xml:space="preserve">Enter the total square footage of the strip curtains
</t>
        </r>
        <r>
          <rPr>
            <sz val="9"/>
            <color indexed="81"/>
            <rFont val="Tahoma"/>
            <family val="2"/>
          </rPr>
          <t xml:space="preserve">
</t>
        </r>
      </text>
    </comment>
    <comment ref="C14" authorId="0" shapeId="0">
      <text>
        <r>
          <rPr>
            <b/>
            <sz val="9"/>
            <color indexed="81"/>
            <rFont val="Tahoma"/>
            <family val="2"/>
          </rPr>
          <t>Choose either a Medium Temperature Unit or Low Temperature Unit</t>
        </r>
        <r>
          <rPr>
            <sz val="9"/>
            <color indexed="81"/>
            <rFont val="Tahoma"/>
            <family val="2"/>
          </rPr>
          <t xml:space="preserve">
</t>
        </r>
      </text>
    </comment>
    <comment ref="D14" authorId="1" shapeId="0">
      <text>
        <r>
          <rPr>
            <b/>
            <sz val="9"/>
            <color indexed="81"/>
            <rFont val="Tahoma"/>
            <family val="2"/>
          </rPr>
          <t>Choose building type from the list</t>
        </r>
      </text>
    </comment>
  </commentList>
</comments>
</file>

<file path=xl/comments8.xml><?xml version="1.0" encoding="utf-8"?>
<comments xmlns="http://schemas.openxmlformats.org/spreadsheetml/2006/main">
  <authors>
    <author>Li, Ding</author>
  </authors>
  <commentList>
    <comment ref="B15" authorId="0" shapeId="0">
      <text>
        <r>
          <rPr>
            <b/>
            <sz val="9"/>
            <color indexed="81"/>
            <rFont val="Tahoma"/>
            <family val="2"/>
          </rPr>
          <t xml:space="preserve">Enter the Quantity of Zero Energy Door
</t>
        </r>
        <r>
          <rPr>
            <sz val="9"/>
            <color indexed="81"/>
            <rFont val="Tahoma"/>
            <family val="2"/>
          </rPr>
          <t xml:space="preserve">
(Assumed 2'6" per door.)</t>
        </r>
      </text>
    </comment>
    <comment ref="C15" authorId="0" shapeId="0">
      <text>
        <r>
          <rPr>
            <b/>
            <sz val="9"/>
            <color indexed="81"/>
            <rFont val="Tahoma"/>
            <family val="2"/>
          </rPr>
          <t>Choose either a Medium Temperature Unit or Low Temperature Unit</t>
        </r>
        <r>
          <rPr>
            <sz val="9"/>
            <color indexed="81"/>
            <rFont val="Tahoma"/>
            <family val="2"/>
          </rPr>
          <t xml:space="preserve">
</t>
        </r>
      </text>
    </comment>
  </commentList>
</comments>
</file>

<file path=xl/comments9.xml><?xml version="1.0" encoding="utf-8"?>
<comments xmlns="http://schemas.openxmlformats.org/spreadsheetml/2006/main">
  <authors>
    <author>Li, Ding</author>
    <author>Anderson, Megan X</author>
    <author>McGary, Brad</author>
  </authors>
  <commentList>
    <comment ref="B15" authorId="0" shapeId="0">
      <text>
        <r>
          <rPr>
            <b/>
            <sz val="9"/>
            <color indexed="81"/>
            <rFont val="Tahoma"/>
            <family val="2"/>
          </rPr>
          <t>Enter the Quantity of high speed doors with the same characteristics</t>
        </r>
      </text>
    </comment>
    <comment ref="C15" authorId="0" shapeId="0">
      <text>
        <r>
          <rPr>
            <b/>
            <sz val="9"/>
            <color indexed="81"/>
            <rFont val="Tahoma"/>
            <family val="2"/>
          </rPr>
          <t xml:space="preserve">Enter the door width in feet
</t>
        </r>
        <r>
          <rPr>
            <sz val="9"/>
            <color indexed="81"/>
            <rFont val="Tahoma"/>
            <family val="2"/>
          </rPr>
          <t xml:space="preserve">
</t>
        </r>
      </text>
    </comment>
    <comment ref="D15" authorId="0" shapeId="0">
      <text>
        <r>
          <rPr>
            <b/>
            <sz val="9"/>
            <color indexed="81"/>
            <rFont val="Tahoma"/>
            <family val="2"/>
          </rPr>
          <t xml:space="preserve">Enter the door height in feet
</t>
        </r>
      </text>
    </comment>
    <comment ref="E15" authorId="1" shapeId="0">
      <text>
        <r>
          <rPr>
            <b/>
            <sz val="9"/>
            <color indexed="81"/>
            <rFont val="Tahoma"/>
            <family val="2"/>
          </rPr>
          <t>Select the cold room temperature from the drop down menu</t>
        </r>
      </text>
    </comment>
    <comment ref="F15" authorId="2" shapeId="0">
      <text>
        <r>
          <rPr>
            <b/>
            <sz val="9"/>
            <color indexed="81"/>
            <rFont val="Tahoma"/>
            <family val="2"/>
          </rPr>
          <t xml:space="preserve">Does the doorway lead to a conditioned or unconditioned space?
</t>
        </r>
      </text>
    </comment>
  </commentList>
</comments>
</file>

<file path=xl/sharedStrings.xml><?xml version="1.0" encoding="utf-8"?>
<sst xmlns="http://schemas.openxmlformats.org/spreadsheetml/2006/main" count="808" uniqueCount="300">
  <si>
    <r>
      <t xml:space="preserve">The </t>
    </r>
    <r>
      <rPr>
        <b/>
        <sz val="11"/>
        <color indexed="9"/>
        <rFont val="Arial"/>
        <family val="2"/>
      </rPr>
      <t>NONRESIDENTIAL: REFRIGERATION SURVEY's</t>
    </r>
    <r>
      <rPr>
        <sz val="11"/>
        <color indexed="9"/>
        <rFont val="Arial"/>
        <family val="2"/>
      </rPr>
      <t xml:space="preserve"> are provided to facilitate the completion of Final Applications that involve Refrigeration retrofits. Information required to calculate the demand and energy savings are specified in the following 8 measures:</t>
    </r>
  </si>
  <si>
    <t>Door Heater Controls</t>
  </si>
  <si>
    <t>ECM Evaporator Fan Motor</t>
  </si>
  <si>
    <t>Electronic Defrost Controls</t>
  </si>
  <si>
    <t>Evaporator Fan Controls</t>
  </si>
  <si>
    <t>Night Covers for Open Refrigerated Display Cases</t>
  </si>
  <si>
    <t>Solid and Glass Door Reach-Ins</t>
  </si>
  <si>
    <t>Strip Curtains for Walk-In Refrigerated Storage</t>
  </si>
  <si>
    <t>Zero Energy Doors for Refrigerated Cases</t>
  </si>
  <si>
    <t>Door Gaskets for Walk-in and Reach-in Coolers and Freezers</t>
  </si>
  <si>
    <t>Go to Calculation --&gt;</t>
  </si>
  <si>
    <t>Refrigeration Measures</t>
  </si>
  <si>
    <t>Measure Description</t>
  </si>
  <si>
    <t>Door Heater Controls                              Night Covers for Display Cases
ECM Evaporator Fan Motor                   Solid and Glass Door Reach-ins
Electronic Defrost Controls                      Strip Curtains for Walk-ins
Evaporator Fan Controls                         Zero Energy Doors
Door Gaskets for Walk-in and Reach-in Coolers and Freezers
High Speed Doors for Cold Storage</t>
  </si>
  <si>
    <t>This measure involves the installation of Door Heater Controls for glass-door refrigerated cases with anti-sweat heaters (ASH). A door heater controller senses dew point (DP) temperature in the store and modules power supplied to the heaters accordingly. DP inside a building is primarily dependent on the moisture content of outdoor ambient air. Because the outdoor DP varies between climate zones, weather data from each climate zone must be analyzed to obtain a DP profile. The reduced heating results in a reduced cooling load. The savings are on a per-linear foot of display case basis.</t>
  </si>
  <si>
    <t>This measure involves the installation of an Electronically Commutated Motor (ECM) in cooler and freezer display cases replacing existing evaporator fan motors. ECMs can reduce fan energy use up to approximately 65%, and can also provide higher efficiency, automatic variable-speed drive, lower motor operating temperatures, and less maintenance.</t>
  </si>
  <si>
    <t>This measure involves the installation of electronic defrost controls. The controls sense whether or not a defrost cycle is required in a refrigerated case, and skips it if it is unnecessary.</t>
  </si>
  <si>
    <t>This measure involves the installation of evaporator fan controls. As walk-in cooler and freezer evaporators often run continuously, this measure consists of a control system that turns the fan on only when the unit’s thermostat is calling for the compressor to operate.</t>
  </si>
  <si>
    <t>This measure involves the installation of night covers on otherwise open vertical (multi-deck) and horizontal (or coffin-type) low-temperature and medium-temperature display cases to decrease cooling load of the case during the night. It is recommended that these film-type covers have small, perforated holes to decrease the build-up of moisture.</t>
  </si>
  <si>
    <t>This measure involves the installation of ENERGY STAR® or CEE certified Solid &amp; Glass Reach-in doors for refrigerators and freezers, which are significantly more efficient. The high-efficiency criteria, developed by ENERGY STAR® and the Consortium for Energy Efficiency (CEE), relate the volume of the appliance to its daily energy consumption. These reach-in cases have better insulation and higher-efficiency than save energy, over regular refrigerators and freezers. The unit of measurement is volume in cubic feet of the unit. These four most common sized refrigerators and freezers are reported here.</t>
  </si>
  <si>
    <t>This measure involves the installation of infiltration barriers (strip curtains or plastic swinging doors) on walk-in coolers or freezers. These units impede heat transfer from adjacent warm and humid spaces into walk-ins when the main door is opened, reducing the cooling load. This results in a reduced compressor run-time, reducing energy consumption. This assumes that a walk-in door is open 2.5 hours per day every day, and strip curtains cover the entire doorframe.</t>
  </si>
  <si>
    <t>This measure involves the installation of Zero Energy Doors for refrigerated cases. These new zero-energy door designs eliminate the need for anti-sweat heaters to prevent the formation of condensation on the glass surface by incorporating heat reflective coatings on the glass, gas inserted between the panes, non-metallic spacers to separate glass panes, and/or non-metallic frames.</t>
  </si>
  <si>
    <t>This measure applies to the installation of door gaskets on walk-in and reach-in coolers and freezers to reduce the refrigeration load associated with the infiltration of non-refrigerated air into the refrigerated space. Additionally, the reduction in moisture entering the refrigerated space also helps prevent frost on the cooling coils. Frost build-up adversely impacts the coil’s heat transfer effectiveness, reduces air passage (lowering heat transfer efficiency), and increases energy use during the defrost cycle. Therefore, replacing defective door gaskets reduces compressor run time, reducing energy consumption and improving the overall effectiveness of heat removal from a refrigerated cabinet.</t>
  </si>
  <si>
    <t>Eligibility Criteria</t>
  </si>
  <si>
    <t>The efficient equipment must be a standard-heat configuration door heater control utilized in an eligible commercial retail facility on glass-door refrigerated cases for the purpose of dynamically controlling humidity.</t>
  </si>
  <si>
    <t>All ECMs must constitute suitable, size-for-size replacements of evaporator fan motors.</t>
  </si>
  <si>
    <t>Not applicable.</t>
  </si>
  <si>
    <t>Any suitable material sold as a night cover.</t>
  </si>
  <si>
    <t>Sold- or glass-door reach-in refrigerators and freezers must meet CEE or ENERGY STAR® minimum efficiency requirements</t>
  </si>
  <si>
    <t>Strip curtains or plastic swinging doors installed on walk-in coolers or freezers.</t>
  </si>
  <si>
    <t>This measure cannot be used in conjunction with anti-sweat heat (ASH) controls. It is not eligible to be installed on cases above 0ºF.</t>
  </si>
  <si>
    <t>Door gaskets must be installed on walk-in and reach-in coolers or freezers. The most common applications for this measure are refrigerated coolers or freezers in supermarkets, convenience stores, restaurants, and refrigerated warehouses.</t>
  </si>
  <si>
    <t>Baseline Condition</t>
  </si>
  <si>
    <t>Baseline efficiency case is a cooler or a freezer door heater that operates 8,760 hours per year without any controls.</t>
  </si>
  <si>
    <t>Baseline efficiency case is an existing shaded pole evaporator fan motor in a refrigerated case.</t>
  </si>
  <si>
    <t>The baseline efficiency case is an evaporator fan defrost system that uses a time clock mechanism to initiate electronic resistance defrost.</t>
  </si>
  <si>
    <t>Baseline efficiency case is an existing shaded pole evaporator fan motor with no temperature controls, running 8,760 annual hours.</t>
  </si>
  <si>
    <t>Baseline efficiency case is an open low-temperature or medium-temperature refrigerated display case (vertical or horizontal) that is not equipped with a night cover.</t>
  </si>
  <si>
    <t>Baseline efficiency case is a regular refrigerator or freezer with anti-sweat heaters on doors that meets federal standards. The baseline daily kWh for solid door and glass door commercial reach-in refrigerators and freezers.</t>
  </si>
  <si>
    <t>Baseline efficiency case is a refrigerated walk-in space with nothing to impede air flow from the refrigerated space to adjacent warm and humid space when the door is opened.</t>
  </si>
  <si>
    <t>Baseline efficiency case is a standard vertical reach-in refrigerated case with anti-sweat heaters on the glass surface of the doors.</t>
  </si>
  <si>
    <t>The baseline standard for this measure is a walk-in or reach-in cooler or freezer with worn-out, defective door gaskets. An average baseline gasket efficacy  of 90 percent is assumed for this measure.</t>
  </si>
  <si>
    <t>High-Efficiency Condition</t>
  </si>
  <si>
    <t>Eligible high efficiency equipment is a cooler or a freezer door heater connected to a heater control system, which controls the door heaters by measuring the ambient humidity and temperature of the store, calculating the dew point (DP) temperature, and using pulse width modulation to control the anti-sweat door heater based on specific algorithms for freezer and cooler doors.</t>
  </si>
  <si>
    <t>Eligible high efficiency equipment is an electronically commutated motor which replaces an existing evaporator fan motor.</t>
  </si>
  <si>
    <t>Eligible high efficiency equipment is an evaporator fan defrost system with electronic defrost controls.</t>
  </si>
  <si>
    <t>Eligible high efficiency equipment will be regarded as an energy management system (EMS) or other electronic controls to modulate evaporator fan operation based on temperature of the refrigerated space.</t>
  </si>
  <si>
    <t>Eligible high efficiency equipment is considered any suitable material sold as a night cover. The cover must be applied for a period of at least 6 hours per night. Vertical strip curtains may be in use 24 hours per day.</t>
  </si>
  <si>
    <t>Eligible high efficiency equipment for solid- or glass-door reach-in refrigerators and freezers must meet CEE or ENERGY STAR® minimum efficiency requirements</t>
  </si>
  <si>
    <t>Eligible high efficiency equipment in a polyethylene strip curtain added to the walk-in cooler or freezer. Any suitable material sold as a strip cover for a walk-in unit is eligible as long as it covers the entire doorway.</t>
  </si>
  <si>
    <t>Eligible high efficiency equipment is the installation of special doors that eliminate the need for anti-sweat heaters, for low-temperature cases only (below 0 ºF). Doors must have either heat reflective treated glass, be gas-filled, or both.</t>
  </si>
  <si>
    <t>The efficient condition for this measure is a new, better-fitting gasket. Tight fitting gaskets inhibit infiltration of warm, moist air into the cold refrigerated space, reducing the cooling load. A decrease in moisture entering the refrigerated space also prevents frost on cooling coils.</t>
  </si>
  <si>
    <t>Column 1     Door Heater Quantity (QTY)</t>
  </si>
  <si>
    <t>Column 1     ECM Evaporator Fan Motor Quantity (QTY)</t>
  </si>
  <si>
    <t>Column 1     Electronic Defrost Control Quantity (QTY)</t>
  </si>
  <si>
    <t>Column 1     Evaporator Fan Control Quantity (QTY)</t>
  </si>
  <si>
    <t>Column 1     Night Cover Quantity (QTY)</t>
  </si>
  <si>
    <t>Column 1     Solid or Glass Door Quantity (QTY)</t>
  </si>
  <si>
    <t>Column 1     Strip Curtain Quantity (QTY)</t>
  </si>
  <si>
    <t>Column 1     Zero Energy Door Length In Linear Feet</t>
  </si>
  <si>
    <t>Column 1     Linear Feet</t>
  </si>
  <si>
    <t xml:space="preserve">The number of Door heater Controls installed </t>
  </si>
  <si>
    <t xml:space="preserve">The number of ECM Evaporator Fan Motors installed </t>
  </si>
  <si>
    <t xml:space="preserve">The number of Electronic Defrost Controls installed </t>
  </si>
  <si>
    <t xml:space="preserve">The number of Evaporator Fan Controls installed </t>
  </si>
  <si>
    <t>The number of Night Covers installed per the specifed unit of measurement (feet)</t>
  </si>
  <si>
    <t>The number of Solid or Glass Doors installed.</t>
  </si>
  <si>
    <t xml:space="preserve">The number of Strip Curtains installed </t>
  </si>
  <si>
    <t xml:space="preserve">The linear feet length of the Zero Energy Doors installed </t>
  </si>
  <si>
    <t xml:space="preserve">The length of the installed gasket in linear feet </t>
  </si>
  <si>
    <t xml:space="preserve">Column 2     Medium or Low Temperature Unit </t>
  </si>
  <si>
    <t>Column 2    Cooler Or Freezer</t>
  </si>
  <si>
    <t>Specify if the unit is a Medium Temperature (refrigerator or cooler) or Low Temperature (Freezer) Unit.</t>
  </si>
  <si>
    <t>Specify if the unit is a Cooler or Freezer.</t>
  </si>
  <si>
    <t>Column 3    Linear Feet</t>
  </si>
  <si>
    <t>Column 3    Motor Size</t>
  </si>
  <si>
    <t>Column 3    Load of Electric Defrost (kW)</t>
  </si>
  <si>
    <t xml:space="preserve">Column 3     Low Temperature / Medium Temperature / High Temperature Unit </t>
  </si>
  <si>
    <t>Column 3    Feet</t>
  </si>
  <si>
    <t>Column 3    Interior Volume (ft^3)</t>
  </si>
  <si>
    <t xml:space="preserve">Linear Feet of the door that is associated with one door heater.  </t>
  </si>
  <si>
    <t>Select from the range of ECM motor Sizes</t>
  </si>
  <si>
    <t>Specify the current electricial load of the defrost system in kW</t>
  </si>
  <si>
    <t>Specify if the unit is a Low/Medium/High Temperature Unit.</t>
  </si>
  <si>
    <t>Specify the total length of feet of the night Cover</t>
  </si>
  <si>
    <t>Specify the interior volume of the unit</t>
  </si>
  <si>
    <t>Column 4 Refrigerated Case or Walk-In Cooler</t>
  </si>
  <si>
    <t>Column 4 Hours</t>
  </si>
  <si>
    <t>Column 4    Vertical or Horizontal</t>
  </si>
  <si>
    <t>Column 4    Solid or Glass Door</t>
  </si>
  <si>
    <t>Indicate if the retrofit is for a Refrigerated Case or a Walk-in Cooler</t>
  </si>
  <si>
    <t>Specifiy the Number of hours defrost occurs over a year without defrost controls</t>
  </si>
  <si>
    <t>Specify if the unit is Vertical or Horizontal</t>
  </si>
  <si>
    <t>Specify if the Door is Solid or Glass per the line item</t>
  </si>
  <si>
    <t>Column 5 Evaporator Fan Control</t>
  </si>
  <si>
    <t>Indicate if the Evaporator Fan is currently being controlled (Yes or No)</t>
  </si>
  <si>
    <t>CenterPoint Energy C&amp;I Standard Offer Program</t>
  </si>
  <si>
    <t>FOR ESTIMATION PURPOSES ONLY</t>
  </si>
  <si>
    <t>Project Name:</t>
  </si>
  <si>
    <t>Date:</t>
  </si>
  <si>
    <t>Sponsor Name:</t>
  </si>
  <si>
    <t>Project #:</t>
  </si>
  <si>
    <t>Refrigeration Characteristics</t>
  </si>
  <si>
    <t>Go to Instructions --&gt;</t>
  </si>
  <si>
    <t>Construction Type</t>
  </si>
  <si>
    <t>Retrofit</t>
  </si>
  <si>
    <t>Climate Zone</t>
  </si>
  <si>
    <t>Houston</t>
  </si>
  <si>
    <t>Door Heater Control #</t>
  </si>
  <si>
    <t>Qty</t>
  </si>
  <si>
    <t>Medium or Low Temperature Unit</t>
  </si>
  <si>
    <t>Linear Ft</t>
  </si>
  <si>
    <t>kW Saving</t>
  </si>
  <si>
    <t>kWh Saving</t>
  </si>
  <si>
    <t>Total</t>
  </si>
  <si>
    <t>Savings Estimate</t>
  </si>
  <si>
    <t>Cooling System Types</t>
  </si>
  <si>
    <t>Cooling Size Categories</t>
  </si>
  <si>
    <t>Chiller with air-cooled condenser</t>
  </si>
  <si>
    <t>Chiller with water-cooled condenser</t>
  </si>
  <si>
    <t>DX packaged AC</t>
  </si>
  <si>
    <t>DX window AC</t>
  </si>
  <si>
    <t>Packaged evaporative cooler</t>
  </si>
  <si>
    <t>Heat pump</t>
  </si>
  <si>
    <t>Ammonia</t>
  </si>
  <si>
    <t>None</t>
  </si>
  <si>
    <t>Other (please describe)</t>
  </si>
  <si>
    <t>ECM Evaporator Fan Motor #</t>
  </si>
  <si>
    <t>Motor Size</t>
  </si>
  <si>
    <t>Cooler or Walk-in Freezer</t>
  </si>
  <si>
    <t>Evaporator Fan Controls (Yes/No)</t>
  </si>
  <si>
    <t>Load of Electric Defrost (kW)</t>
  </si>
  <si>
    <t>Evaporator Fan Control #</t>
  </si>
  <si>
    <t>Cooler or Freezer?</t>
  </si>
  <si>
    <t>Low, Medium, or High Temperature Unit?</t>
  </si>
  <si>
    <t>Night Covers for Open Refrigeratred Display Cases</t>
  </si>
  <si>
    <t>Night Cover #</t>
  </si>
  <si>
    <t>Feet</t>
  </si>
  <si>
    <t>Condensing Unit Configuration</t>
  </si>
  <si>
    <t>Vertical or Horizontal</t>
  </si>
  <si>
    <t>Night Covers for Open Refrig Display Cases kW Savings</t>
  </si>
  <si>
    <t>Night Covers for Open Refrig Display Cases kWh Savings</t>
  </si>
  <si>
    <t xml:space="preserve">Solid and Glass Door Reach-ins </t>
  </si>
  <si>
    <t>Refrigerator</t>
  </si>
  <si>
    <t>Freezer</t>
  </si>
  <si>
    <t>Solid or Glass  Door #</t>
  </si>
  <si>
    <t>Refrigerator or Freezer Unit?</t>
  </si>
  <si>
    <t>Interior Volume (ft³)</t>
  </si>
  <si>
    <t>Solid or Glass Door</t>
  </si>
  <si>
    <t>Solid kWh</t>
  </si>
  <si>
    <t>Solid kW</t>
  </si>
  <si>
    <t>Glass kWh</t>
  </si>
  <si>
    <t>Glass kW</t>
  </si>
  <si>
    <t>Strip Curtains for Walk-in Refrigerated Storage</t>
  </si>
  <si>
    <t>Building Type</t>
  </si>
  <si>
    <t>Strip Curtain #</t>
  </si>
  <si>
    <t>Total  Sq. Ft.</t>
  </si>
  <si>
    <t>Zero Energy    Door #</t>
  </si>
  <si>
    <t>Quantity of Doors</t>
  </si>
  <si>
    <t>High Speed Doors for Cold Storage</t>
  </si>
  <si>
    <t>High Speed Door #</t>
  </si>
  <si>
    <t>Door Width (ft)</t>
  </si>
  <si>
    <t>Door Height (ft)</t>
  </si>
  <si>
    <r>
      <t>Cold Room Temperature (</t>
    </r>
    <r>
      <rPr>
        <sz val="12"/>
        <rFont val="Calibri"/>
        <family val="2"/>
      </rPr>
      <t>°</t>
    </r>
    <r>
      <rPr>
        <sz val="12"/>
        <rFont val="Book Antiqua"/>
        <family val="1"/>
      </rPr>
      <t>F)</t>
    </r>
  </si>
  <si>
    <t>Doorway Location</t>
  </si>
  <si>
    <t>High Speed Doors for Cold Storage kWh Savings</t>
  </si>
  <si>
    <t>Cooler or Freezer Unit</t>
  </si>
  <si>
    <t>NonResidential: Refrigeration (Table 1)</t>
  </si>
  <si>
    <t>Medium Temperature</t>
  </si>
  <si>
    <t>Low Temperature</t>
  </si>
  <si>
    <t>ECM Evaporator Fan Motor Deemed Values  (Table 2-113)</t>
  </si>
  <si>
    <t>Gaskets</t>
  </si>
  <si>
    <t>Measure</t>
  </si>
  <si>
    <t>Units</t>
  </si>
  <si>
    <t>Location</t>
  </si>
  <si>
    <t>Annual kWh Savings</t>
  </si>
  <si>
    <t>Peak kW Savings</t>
  </si>
  <si>
    <t>COP Cooler</t>
  </si>
  <si>
    <t>COPfreezer</t>
  </si>
  <si>
    <t>COP_MT</t>
  </si>
  <si>
    <t>COP_LT</t>
  </si>
  <si>
    <t xml:space="preserve">Nominal Motor Size </t>
  </si>
  <si>
    <t>Motor Output (W)</t>
  </si>
  <si>
    <t xml:space="preserve"> Shaded Pole Eff</t>
  </si>
  <si>
    <t xml:space="preserve"> Shaded Pole Input (W) </t>
  </si>
  <si>
    <t>PSC Eff</t>
  </si>
  <si>
    <t xml:space="preserve"> PSC Input (W)</t>
  </si>
  <si>
    <t xml:space="preserve"> ECM Eff. </t>
  </si>
  <si>
    <t>ECM Input (W)</t>
  </si>
  <si>
    <t>Variables</t>
  </si>
  <si>
    <t>Bonus Factor (BF)</t>
  </si>
  <si>
    <t>DCevap</t>
  </si>
  <si>
    <t>2021-New coeffiicents.</t>
  </si>
  <si>
    <t>Deemed Values</t>
  </si>
  <si>
    <t>kWh</t>
  </si>
  <si>
    <t>kW</t>
  </si>
  <si>
    <t xml:space="preserve">Door Heater Controls </t>
  </si>
  <si>
    <t>Liner FT</t>
  </si>
  <si>
    <t>Amarillo</t>
  </si>
  <si>
    <t>(1-14W)</t>
  </si>
  <si>
    <t>Location (Table 1)</t>
  </si>
  <si>
    <t>Cooler or Freezer</t>
  </si>
  <si>
    <t>Cooler</t>
  </si>
  <si>
    <t>Feet (user input)</t>
  </si>
  <si>
    <t>Interior Volume (Ft^3) (user input)</t>
  </si>
  <si>
    <t>See the table location (table 1) (A1:K22)</t>
  </si>
  <si>
    <t>Walk-in or Reach-in Cooler</t>
  </si>
  <si>
    <t>Width</t>
  </si>
  <si>
    <t>Dallas</t>
  </si>
  <si>
    <t>1/40 HP (16-23W)</t>
  </si>
  <si>
    <t>kWdefrost(user input)</t>
  </si>
  <si>
    <t>Solid or Glass</t>
  </si>
  <si>
    <t>Walk-in or Reach-in Freezer</t>
  </si>
  <si>
    <t>Height</t>
  </si>
  <si>
    <t>El Paso</t>
  </si>
  <si>
    <t>1/20 HP (37W)</t>
  </si>
  <si>
    <t>Hours (user input)</t>
  </si>
  <si>
    <t># of Evaporator Fans</t>
  </si>
  <si>
    <t>High Temperature</t>
  </si>
  <si>
    <t>Refrigerator or Freezer</t>
  </si>
  <si>
    <t>Temperature</t>
  </si>
  <si>
    <t>1/15 HP (49W)</t>
  </si>
  <si>
    <t>Lookup</t>
  </si>
  <si>
    <t>Condensing Unit configuration</t>
  </si>
  <si>
    <t>Corpus Christi</t>
  </si>
  <si>
    <t>1/4 HP</t>
  </si>
  <si>
    <t>kWevap</t>
  </si>
  <si>
    <t>kWhbase</t>
  </si>
  <si>
    <t>HP</t>
  </si>
  <si>
    <t>1/3 HP</t>
  </si>
  <si>
    <t>Deemed values can be found in Table 1</t>
  </si>
  <si>
    <t>kWcirc</t>
  </si>
  <si>
    <t>kWh/ft</t>
  </si>
  <si>
    <t>kWhee</t>
  </si>
  <si>
    <t>Energy Factors</t>
  </si>
  <si>
    <t>Lookup Values</t>
  </si>
  <si>
    <t>DRF</t>
  </si>
  <si>
    <t>DCcomp</t>
  </si>
  <si>
    <t>Medium Temperature Remote Condensing Vertical</t>
  </si>
  <si>
    <t>Unconditioned</t>
  </si>
  <si>
    <t>Wbase</t>
  </si>
  <si>
    <t>Lookup(Motor Size, Existing Motor Type) Table 2-113</t>
  </si>
  <si>
    <t>Hours</t>
  </si>
  <si>
    <t>Medium Temperature Remote Condensing Horizontal</t>
  </si>
  <si>
    <t>Baseline</t>
  </si>
  <si>
    <t>A</t>
  </si>
  <si>
    <t>B</t>
  </si>
  <si>
    <t>Wee</t>
  </si>
  <si>
    <t>Lookup(Motor Size) Table 2-113</t>
  </si>
  <si>
    <t>Medium Temperature Self-Contained Vertical</t>
  </si>
  <si>
    <t>Solid Door</t>
  </si>
  <si>
    <t>A*volume+B</t>
  </si>
  <si>
    <t>Coolers</t>
  </si>
  <si>
    <t>Freezers</t>
  </si>
  <si>
    <t>LF</t>
  </si>
  <si>
    <t>Medium Temperature Self-Contained Horizontal</t>
  </si>
  <si>
    <t>Glass Door</t>
  </si>
  <si>
    <t>Restaurant</t>
  </si>
  <si>
    <t>kWdefrost</t>
  </si>
  <si>
    <t>DCevapCool</t>
  </si>
  <si>
    <t>Low Temperature Remote Condensing Vertical</t>
  </si>
  <si>
    <t>Convenience Store</t>
  </si>
  <si>
    <t>DCevapFreezer</t>
  </si>
  <si>
    <t>Low Temperature Remote Condensing Horizontal</t>
  </si>
  <si>
    <t>Efficient Doors</t>
  </si>
  <si>
    <t>Grocery</t>
  </si>
  <si>
    <t>Walk-in Freezer</t>
  </si>
  <si>
    <t>Low Temperature Self-Contained Horizontal</t>
  </si>
  <si>
    <t>Volume</t>
  </si>
  <si>
    <t>Refrigerated Warehouse</t>
  </si>
  <si>
    <t>N/A</t>
  </si>
  <si>
    <t>Min</t>
  </si>
  <si>
    <t>Conditioned</t>
  </si>
  <si>
    <t>%Off</t>
  </si>
  <si>
    <t>Controls: Yes</t>
  </si>
  <si>
    <t>Controls:No</t>
  </si>
  <si>
    <t>All zones</t>
  </si>
  <si>
    <t>COP Values can be found in Table 1</t>
  </si>
  <si>
    <t>Summer and Winter Demand Factors</t>
  </si>
  <si>
    <t>All temps</t>
  </si>
  <si>
    <t>Motor Size (Table 2-113)</t>
  </si>
  <si>
    <t>Case or Walkin</t>
  </si>
  <si>
    <t>Summer Demand Factor</t>
  </si>
  <si>
    <t>Evaporator Fan Controls (Yes, No)</t>
  </si>
  <si>
    <t>Updated for 2021</t>
  </si>
  <si>
    <t>DEEMED Values</t>
  </si>
  <si>
    <t>Winter Demand Factor</t>
  </si>
  <si>
    <t>Sensible Heat Load of Infiltration Air (q_s/A)</t>
  </si>
  <si>
    <t>Zone 3 Winter Peak</t>
  </si>
  <si>
    <t xml:space="preserve">Zone 3 Annual </t>
  </si>
  <si>
    <t>Zone 3 Summer Peak</t>
  </si>
  <si>
    <t>Sensible Heat Ratio of Infiltration Air (R_s)</t>
  </si>
  <si>
    <t>OLD VERSION</t>
  </si>
  <si>
    <t>kW Savings</t>
  </si>
  <si>
    <t>kWh Savings</t>
  </si>
  <si>
    <t>McAllen</t>
  </si>
  <si>
    <t>kW Savings Summer</t>
  </si>
  <si>
    <t>kW Savings Winter</t>
  </si>
  <si>
    <t>High Speed Doors for Cold Storage Summer kW Savings</t>
  </si>
  <si>
    <t>High Speed Doors for Cold Storage Winter kW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</si>
</sst>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_);_(* \(#,##0\);_(* &quot;-&quot;??_);_(@_)"/>
    <numFmt numFmtId="165" formatCode="_(* #,##0.000_);_(* \(#,##0.000\);_(* &quot;-&quot;??_);_(@_)"/>
    <numFmt numFmtId="166" formatCode="#,##0.000"/>
    <numFmt numFmtId="167" formatCode="0.0000"/>
    <numFmt numFmtId="168" formatCode="0.000"/>
    <numFmt numFmtId="169" formatCode="0.0"/>
    <numFmt numFmtId="170" formatCode="_(* #,##0.0_);_(* \(#,##0.0\);_(* &quot;-&quot;??_);_(@_)"/>
    <numFmt numFmtId="171" formatCode="#,##0.0000"/>
    <numFmt numFmtId="172" formatCode="0.0%"/>
    <numFmt numFmtId="173" formatCode="0.00000000000"/>
  </numFmts>
  <fonts count="34" x14ac:knownFonts="1">
    <font>
      <sz val="11"/>
      <color theme="1"/>
      <name val="Calibri"/>
      <family val="2"/>
      <scheme val="minor"/>
    </font>
    <font>
      <b/>
      <sz val="11"/>
      <color theme="1"/>
      <name val="Calibri"/>
      <family val="2"/>
      <scheme val="minor"/>
    </font>
    <font>
      <b/>
      <sz val="14"/>
      <name val="Arial"/>
      <family val="2"/>
    </font>
    <font>
      <sz val="14"/>
      <name val="Times New Roman"/>
      <family val="1"/>
    </font>
    <font>
      <b/>
      <sz val="12"/>
      <color rgb="FFFF0000"/>
      <name val="Times New Roman"/>
      <family val="1"/>
    </font>
    <font>
      <b/>
      <sz val="22"/>
      <name val="Arial Narrow"/>
      <family val="2"/>
    </font>
    <font>
      <sz val="12"/>
      <name val="Times New Roman"/>
      <family val="1"/>
    </font>
    <font>
      <sz val="16"/>
      <color indexed="9"/>
      <name val="Arial Black"/>
      <family val="2"/>
    </font>
    <font>
      <b/>
      <sz val="12"/>
      <name val="Arial"/>
      <family val="2"/>
    </font>
    <font>
      <sz val="12"/>
      <name val="Arial"/>
      <family val="2"/>
    </font>
    <font>
      <sz val="12"/>
      <color indexed="9"/>
      <name val="Arial"/>
      <family val="2"/>
    </font>
    <font>
      <sz val="14"/>
      <name val="Bookman Old Style"/>
      <family val="1"/>
    </font>
    <font>
      <sz val="12"/>
      <name val="Book Antiqua"/>
      <family val="1"/>
    </font>
    <font>
      <b/>
      <i/>
      <sz val="12"/>
      <name val="Times New Roman"/>
      <family val="1"/>
    </font>
    <font>
      <b/>
      <sz val="12"/>
      <color indexed="9"/>
      <name val="Arial"/>
      <family val="2"/>
    </font>
    <font>
      <sz val="10"/>
      <name val="Book Antiqua"/>
      <family val="1"/>
    </font>
    <font>
      <sz val="10"/>
      <name val="Arial"/>
      <family val="2"/>
    </font>
    <font>
      <sz val="12"/>
      <color theme="0"/>
      <name val="Times New Roman"/>
      <family val="1"/>
    </font>
    <font>
      <b/>
      <u/>
      <sz val="10"/>
      <name val="Arial"/>
      <family val="2"/>
    </font>
    <font>
      <b/>
      <sz val="9"/>
      <color indexed="81"/>
      <name val="Tahoma"/>
      <family val="2"/>
    </font>
    <font>
      <sz val="9"/>
      <color indexed="81"/>
      <name val="Tahoma"/>
      <family val="2"/>
    </font>
    <font>
      <sz val="11"/>
      <color indexed="9"/>
      <name val="Arial"/>
      <family val="2"/>
    </font>
    <font>
      <b/>
      <sz val="11"/>
      <color indexed="9"/>
      <name val="Arial"/>
      <family val="2"/>
    </font>
    <font>
      <b/>
      <sz val="11"/>
      <color indexed="62"/>
      <name val="Arial"/>
      <family val="2"/>
    </font>
    <font>
      <sz val="10"/>
      <color indexed="63"/>
      <name val="Arial"/>
      <family val="2"/>
    </font>
    <font>
      <b/>
      <i/>
      <sz val="10"/>
      <color indexed="8"/>
      <name val="Arial"/>
      <family val="2"/>
    </font>
    <font>
      <i/>
      <sz val="10"/>
      <color indexed="63"/>
      <name val="Arial"/>
      <family val="2"/>
    </font>
    <font>
      <sz val="10"/>
      <color indexed="8"/>
      <name val="Arial"/>
      <family val="2"/>
    </font>
    <font>
      <u/>
      <sz val="11"/>
      <color theme="10"/>
      <name val="Calibri"/>
      <family val="2"/>
      <scheme val="minor"/>
    </font>
    <font>
      <b/>
      <sz val="8"/>
      <color rgb="FFFFFFFF"/>
      <name val="Times New Roman"/>
      <family val="1"/>
    </font>
    <font>
      <sz val="8"/>
      <color rgb="FF000000"/>
      <name val="Times New Roman"/>
      <family val="1"/>
    </font>
    <font>
      <sz val="11"/>
      <color theme="1"/>
      <name val="Calibri"/>
      <family val="2"/>
      <scheme val="minor"/>
    </font>
    <font>
      <sz val="11"/>
      <name val="Calibri"/>
      <family val="2"/>
      <scheme val="minor"/>
    </font>
    <font>
      <sz val="12"/>
      <name val="Calibri"/>
      <family val="2"/>
    </font>
  </fonts>
  <fills count="16">
    <fill>
      <patternFill patternType="none"/>
    </fill>
    <fill>
      <patternFill patternType="gray125"/>
    </fill>
    <fill>
      <patternFill patternType="solid">
        <fgColor theme="4" tint="0.39997558519241921"/>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indexed="30"/>
        <bgColor indexed="64"/>
      </patternFill>
    </fill>
    <fill>
      <patternFill patternType="solid">
        <fgColor indexed="47"/>
        <bgColor indexed="64"/>
      </patternFill>
    </fill>
    <fill>
      <patternFill patternType="solid">
        <fgColor indexed="22"/>
        <bgColor indexed="64"/>
      </patternFill>
    </fill>
    <fill>
      <patternFill patternType="solid">
        <fgColor theme="0" tint="-0.249977111117893"/>
        <bgColor indexed="64"/>
      </patternFill>
    </fill>
    <fill>
      <patternFill patternType="solid">
        <fgColor indexed="18"/>
        <bgColor indexed="64"/>
      </patternFill>
    </fill>
    <fill>
      <patternFill patternType="solid">
        <fgColor rgb="FF000000"/>
        <bgColor indexed="64"/>
      </patternFill>
    </fill>
    <fill>
      <patternFill patternType="solid">
        <fgColor rgb="FFBFBFBF"/>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s>
  <cellStyleXfs count="6">
    <xf numFmtId="0" fontId="0" fillId="0" borderId="0"/>
    <xf numFmtId="0" fontId="6" fillId="0" borderId="0"/>
    <xf numFmtId="43" fontId="16" fillId="0" borderId="0" applyFont="0" applyFill="0" applyBorder="0" applyAlignment="0" applyProtection="0"/>
    <xf numFmtId="0" fontId="6" fillId="0" borderId="0"/>
    <xf numFmtId="0" fontId="28" fillId="0" borderId="0" applyNumberFormat="0" applyFill="0" applyBorder="0" applyAlignment="0" applyProtection="0"/>
    <xf numFmtId="9" fontId="31" fillId="0" borderId="0" applyFont="0" applyFill="0" applyBorder="0" applyAlignment="0" applyProtection="0"/>
  </cellStyleXfs>
  <cellXfs count="170">
    <xf numFmtId="0" fontId="0" fillId="0" borderId="0" xfId="0"/>
    <xf numFmtId="0" fontId="0" fillId="2" borderId="0" xfId="0" applyFill="1"/>
    <xf numFmtId="0" fontId="2" fillId="3" borderId="1" xfId="1" applyFont="1" applyFill="1" applyBorder="1" applyAlignment="1">
      <alignment vertical="center"/>
    </xf>
    <xf numFmtId="0" fontId="3" fillId="3" borderId="2" xfId="1" applyFont="1" applyFill="1" applyBorder="1"/>
    <xf numFmtId="0" fontId="4" fillId="3" borderId="2" xfId="1" applyFont="1" applyFill="1" applyBorder="1" applyAlignment="1">
      <alignment vertical="center"/>
    </xf>
    <xf numFmtId="0" fontId="3" fillId="3" borderId="3" xfId="1" applyFont="1" applyFill="1" applyBorder="1"/>
    <xf numFmtId="0" fontId="6" fillId="5" borderId="0" xfId="1" applyFill="1"/>
    <xf numFmtId="0" fontId="6" fillId="4" borderId="0" xfId="1" applyFill="1"/>
    <xf numFmtId="0" fontId="6" fillId="0" borderId="0" xfId="1"/>
    <xf numFmtId="0" fontId="5" fillId="3" borderId="4" xfId="1" applyFont="1" applyFill="1" applyBorder="1" applyAlignment="1" applyProtection="1">
      <alignment vertical="center"/>
      <protection locked="0"/>
    </xf>
    <xf numFmtId="0" fontId="6" fillId="3" borderId="5" xfId="1" applyFill="1" applyBorder="1" applyAlignment="1">
      <alignment vertical="center"/>
    </xf>
    <xf numFmtId="0" fontId="6" fillId="3" borderId="6" xfId="1" applyFill="1" applyBorder="1" applyAlignment="1">
      <alignment vertical="center"/>
    </xf>
    <xf numFmtId="0" fontId="7" fillId="4" borderId="0" xfId="1" applyFont="1" applyFill="1" applyAlignment="1" applyProtection="1">
      <alignment horizontal="left" vertical="center" indent="1"/>
      <protection locked="0" hidden="1"/>
    </xf>
    <xf numFmtId="0" fontId="8" fillId="4" borderId="0" xfId="1" applyFont="1" applyFill="1" applyAlignment="1" applyProtection="1">
      <alignment horizontal="right" vertical="center"/>
      <protection locked="0"/>
    </xf>
    <xf numFmtId="0" fontId="9" fillId="4" borderId="0" xfId="1" quotePrefix="1" applyFont="1" applyFill="1" applyAlignment="1" applyProtection="1">
      <alignment horizontal="center" vertical="center"/>
      <protection locked="0" hidden="1"/>
    </xf>
    <xf numFmtId="0" fontId="10" fillId="4" borderId="0" xfId="1" applyFont="1" applyFill="1" applyAlignment="1" applyProtection="1">
      <alignment vertical="center"/>
      <protection locked="0"/>
    </xf>
    <xf numFmtId="0" fontId="9" fillId="4" borderId="0" xfId="1" applyFont="1" applyFill="1" applyAlignment="1" applyProtection="1">
      <alignment horizontal="left" vertical="center"/>
      <protection locked="0"/>
    </xf>
    <xf numFmtId="0" fontId="11" fillId="4" borderId="0" xfId="1" applyFont="1" applyFill="1" applyAlignment="1" applyProtection="1">
      <alignment vertical="center" wrapText="1"/>
      <protection locked="0"/>
    </xf>
    <xf numFmtId="0" fontId="11" fillId="4" borderId="0" xfId="1" applyFont="1" applyFill="1" applyAlignment="1" applyProtection="1">
      <alignment vertical="center"/>
      <protection locked="0"/>
    </xf>
    <xf numFmtId="0" fontId="6" fillId="4" borderId="0" xfId="1" applyFill="1" applyAlignment="1">
      <alignment wrapText="1"/>
    </xf>
    <xf numFmtId="0" fontId="13" fillId="4" borderId="0" xfId="1" applyFont="1" applyFill="1" applyAlignment="1">
      <alignment horizontal="left" vertical="center" wrapText="1"/>
    </xf>
    <xf numFmtId="0" fontId="14" fillId="6" borderId="7" xfId="1" applyFont="1" applyFill="1" applyBorder="1" applyAlignment="1">
      <alignment vertical="center"/>
    </xf>
    <xf numFmtId="0" fontId="6" fillId="6" borderId="10" xfId="1" applyFill="1" applyBorder="1" applyAlignment="1">
      <alignment vertical="center"/>
    </xf>
    <xf numFmtId="0" fontId="15" fillId="4" borderId="0" xfId="1" applyFont="1" applyFill="1"/>
    <xf numFmtId="0" fontId="16" fillId="4" borderId="0" xfId="1" applyFont="1" applyFill="1"/>
    <xf numFmtId="3" fontId="16" fillId="4" borderId="0" xfId="1" applyNumberFormat="1" applyFont="1" applyFill="1"/>
    <xf numFmtId="164" fontId="16" fillId="4" borderId="0" xfId="2" applyNumberFormat="1" applyFont="1" applyFill="1" applyBorder="1"/>
    <xf numFmtId="0" fontId="12" fillId="4" borderId="9" xfId="1" applyFont="1" applyFill="1" applyBorder="1"/>
    <xf numFmtId="0" fontId="12" fillId="4" borderId="9" xfId="1" applyFont="1" applyFill="1" applyBorder="1" applyAlignment="1">
      <alignment horizontal="center"/>
    </xf>
    <xf numFmtId="0" fontId="17" fillId="5" borderId="0" xfId="1" applyFont="1" applyFill="1"/>
    <xf numFmtId="0" fontId="12" fillId="4" borderId="0" xfId="1" applyFont="1" applyFill="1" applyAlignment="1">
      <alignment horizontal="center"/>
    </xf>
    <xf numFmtId="164" fontId="12" fillId="4" borderId="9" xfId="2" applyNumberFormat="1" applyFont="1" applyFill="1" applyBorder="1"/>
    <xf numFmtId="0" fontId="16" fillId="5" borderId="0" xfId="1" applyFont="1" applyFill="1"/>
    <xf numFmtId="166" fontId="9" fillId="8" borderId="13" xfId="1" applyNumberFormat="1" applyFont="1" applyFill="1" applyBorder="1"/>
    <xf numFmtId="0" fontId="9" fillId="8" borderId="15" xfId="1" applyFont="1" applyFill="1" applyBorder="1"/>
    <xf numFmtId="0" fontId="6" fillId="4" borderId="0" xfId="1" applyFill="1" applyAlignment="1">
      <alignment horizontal="left" vertical="top" wrapText="1"/>
    </xf>
    <xf numFmtId="0" fontId="18" fillId="4" borderId="0" xfId="1" applyFont="1" applyFill="1"/>
    <xf numFmtId="0" fontId="12" fillId="9" borderId="0" xfId="1" applyFont="1" applyFill="1" applyAlignment="1">
      <alignment horizontal="center"/>
    </xf>
    <xf numFmtId="0" fontId="12" fillId="4" borderId="9" xfId="1" applyFont="1" applyFill="1" applyBorder="1" applyAlignment="1">
      <alignment horizontal="right"/>
    </xf>
    <xf numFmtId="0" fontId="12" fillId="4" borderId="9" xfId="1" applyFont="1" applyFill="1" applyBorder="1" applyAlignment="1">
      <alignment horizontal="center" wrapText="1"/>
    </xf>
    <xf numFmtId="0" fontId="12" fillId="4" borderId="9" xfId="1" applyFont="1" applyFill="1" applyBorder="1" applyAlignment="1" applyProtection="1">
      <alignment horizontal="center"/>
      <protection locked="0"/>
    </xf>
    <xf numFmtId="167" fontId="12" fillId="4" borderId="9" xfId="1" applyNumberFormat="1" applyFont="1" applyFill="1" applyBorder="1"/>
    <xf numFmtId="168" fontId="9" fillId="8" borderId="13" xfId="1" applyNumberFormat="1" applyFont="1" applyFill="1" applyBorder="1"/>
    <xf numFmtId="169" fontId="9" fillId="8" borderId="15" xfId="1" applyNumberFormat="1" applyFont="1" applyFill="1" applyBorder="1"/>
    <xf numFmtId="168" fontId="12" fillId="4" borderId="9" xfId="1" applyNumberFormat="1" applyFont="1" applyFill="1" applyBorder="1"/>
    <xf numFmtId="169" fontId="12" fillId="4" borderId="9" xfId="1" applyNumberFormat="1" applyFont="1" applyFill="1" applyBorder="1"/>
    <xf numFmtId="0" fontId="12" fillId="4" borderId="9" xfId="1" applyFont="1" applyFill="1" applyBorder="1" applyAlignment="1">
      <alignment horizontal="center" vertical="center" wrapText="1"/>
    </xf>
    <xf numFmtId="0" fontId="12" fillId="4" borderId="9" xfId="1" applyFont="1" applyFill="1" applyBorder="1" applyAlignment="1">
      <alignment horizontal="center" vertical="center"/>
    </xf>
    <xf numFmtId="0" fontId="12" fillId="4" borderId="9" xfId="1" applyFont="1" applyFill="1" applyBorder="1" applyAlignment="1" applyProtection="1">
      <alignment horizontal="center" vertical="center" wrapText="1"/>
      <protection locked="0"/>
    </xf>
    <xf numFmtId="0" fontId="12" fillId="4" borderId="7" xfId="1" applyFont="1" applyFill="1" applyBorder="1" applyAlignment="1" applyProtection="1">
      <alignment horizontal="center"/>
      <protection locked="0"/>
    </xf>
    <xf numFmtId="0" fontId="12" fillId="4" borderId="8" xfId="1" applyFont="1" applyFill="1" applyBorder="1" applyAlignment="1">
      <alignment horizontal="center" vertical="center"/>
    </xf>
    <xf numFmtId="0" fontId="12" fillId="9" borderId="0" xfId="1" applyFont="1" applyFill="1" applyAlignment="1" applyProtection="1">
      <alignment horizontal="center"/>
      <protection locked="0"/>
    </xf>
    <xf numFmtId="0" fontId="12" fillId="4" borderId="7" xfId="1" applyFont="1" applyFill="1" applyBorder="1" applyAlignment="1">
      <alignment horizontal="center" vertical="center" wrapText="1"/>
    </xf>
    <xf numFmtId="164" fontId="12" fillId="4" borderId="8" xfId="2" applyNumberFormat="1" applyFont="1" applyFill="1" applyBorder="1"/>
    <xf numFmtId="169" fontId="12" fillId="4" borderId="8" xfId="1" applyNumberFormat="1" applyFont="1" applyFill="1" applyBorder="1"/>
    <xf numFmtId="165" fontId="16" fillId="4" borderId="0" xfId="2" applyNumberFormat="1" applyFont="1" applyFill="1" applyBorder="1"/>
    <xf numFmtId="0" fontId="1" fillId="0" borderId="1" xfId="0" applyFont="1" applyBorder="1"/>
    <xf numFmtId="0" fontId="0" fillId="0" borderId="2" xfId="0" applyBorder="1"/>
    <xf numFmtId="0" fontId="0" fillId="0" borderId="3" xfId="0" applyBorder="1"/>
    <xf numFmtId="0" fontId="0" fillId="2" borderId="16" xfId="0" applyFill="1" applyBorder="1" applyAlignment="1">
      <alignment wrapText="1"/>
    </xf>
    <xf numFmtId="0" fontId="0" fillId="2" borderId="0" xfId="0" applyFill="1" applyAlignment="1">
      <alignment wrapText="1"/>
    </xf>
    <xf numFmtId="0" fontId="0" fillId="2" borderId="17" xfId="0" applyFill="1" applyBorder="1" applyAlignment="1">
      <alignment wrapText="1"/>
    </xf>
    <xf numFmtId="0" fontId="0" fillId="0" borderId="16" xfId="0" applyBorder="1"/>
    <xf numFmtId="9" fontId="0" fillId="0" borderId="0" xfId="0" applyNumberFormat="1"/>
    <xf numFmtId="0" fontId="0" fillId="0" borderId="17" xfId="0" applyBorder="1"/>
    <xf numFmtId="0" fontId="1" fillId="0" borderId="16" xfId="0" applyFont="1" applyBorder="1"/>
    <xf numFmtId="9" fontId="0" fillId="0" borderId="16" xfId="0" applyNumberFormat="1" applyBorder="1"/>
    <xf numFmtId="10" fontId="0" fillId="0" borderId="0" xfId="0" applyNumberFormat="1"/>
    <xf numFmtId="9" fontId="1" fillId="0" borderId="16" xfId="0" applyNumberFormat="1" applyFont="1" applyBorder="1"/>
    <xf numFmtId="0" fontId="1" fillId="0" borderId="16" xfId="0" applyFont="1" applyBorder="1" applyAlignment="1">
      <alignment wrapText="1"/>
    </xf>
    <xf numFmtId="0" fontId="1" fillId="0" borderId="0" xfId="0" applyFont="1"/>
    <xf numFmtId="0" fontId="21" fillId="10" borderId="0" xfId="3" applyFont="1" applyFill="1" applyAlignment="1">
      <alignment horizontal="left" vertical="center" wrapText="1"/>
    </xf>
    <xf numFmtId="0" fontId="23" fillId="4" borderId="0" xfId="3" applyFont="1" applyFill="1" applyAlignment="1">
      <alignment horizontal="left" vertical="top" wrapText="1"/>
    </xf>
    <xf numFmtId="0" fontId="24" fillId="4" borderId="0" xfId="3" applyFont="1" applyFill="1" applyAlignment="1">
      <alignment horizontal="left" vertical="top" wrapText="1" indent="7"/>
    </xf>
    <xf numFmtId="0" fontId="23" fillId="8" borderId="0" xfId="3" applyFont="1" applyFill="1" applyAlignment="1">
      <alignment vertical="top" wrapText="1"/>
    </xf>
    <xf numFmtId="0" fontId="16" fillId="4" borderId="0" xfId="3" applyFont="1" applyFill="1" applyAlignment="1">
      <alignment horizontal="left" vertical="top" wrapText="1" indent="7"/>
    </xf>
    <xf numFmtId="0" fontId="25" fillId="4" borderId="0" xfId="3" applyFont="1" applyFill="1" applyAlignment="1">
      <alignment horizontal="left" vertical="top" wrapText="1" indent="7"/>
    </xf>
    <xf numFmtId="0" fontId="24" fillId="0" borderId="0" xfId="3" applyFont="1" applyAlignment="1">
      <alignment horizontal="left" vertical="top" wrapText="1" indent="7"/>
    </xf>
    <xf numFmtId="0" fontId="26" fillId="4" borderId="0" xfId="3" applyFont="1" applyFill="1" applyAlignment="1">
      <alignment horizontal="left" vertical="top" wrapText="1" indent="7"/>
    </xf>
    <xf numFmtId="0" fontId="27" fillId="4" borderId="0" xfId="3" applyFont="1" applyFill="1" applyAlignment="1">
      <alignment horizontal="left" vertical="top" wrapText="1" indent="7"/>
    </xf>
    <xf numFmtId="0" fontId="22" fillId="10" borderId="0" xfId="3" applyFont="1" applyFill="1" applyAlignment="1">
      <alignment horizontal="center" vertical="center" wrapText="1"/>
    </xf>
    <xf numFmtId="0" fontId="28" fillId="4" borderId="0" xfId="4" applyFill="1" applyBorder="1" applyAlignment="1" applyProtection="1">
      <alignment horizontal="left" vertical="top" wrapText="1"/>
    </xf>
    <xf numFmtId="0" fontId="28" fillId="4" borderId="0" xfId="4" applyFill="1"/>
    <xf numFmtId="0" fontId="29" fillId="11" borderId="0" xfId="0" applyFont="1" applyFill="1" applyAlignment="1">
      <alignment horizontal="center" vertical="center"/>
    </xf>
    <xf numFmtId="0" fontId="30" fillId="0" borderId="0" xfId="0" applyFont="1" applyAlignment="1">
      <alignment horizontal="right" vertical="center"/>
    </xf>
    <xf numFmtId="164" fontId="30" fillId="0" borderId="0" xfId="2" applyNumberFormat="1" applyFont="1" applyAlignment="1">
      <alignment horizontal="right" vertical="center"/>
    </xf>
    <xf numFmtId="164" fontId="30" fillId="0" borderId="0" xfId="2" applyNumberFormat="1" applyFont="1" applyAlignment="1">
      <alignment vertical="center"/>
    </xf>
    <xf numFmtId="0" fontId="30" fillId="12" borderId="0" xfId="0" applyFont="1" applyFill="1" applyAlignment="1">
      <alignment horizontal="right" vertical="center"/>
    </xf>
    <xf numFmtId="0" fontId="30" fillId="12" borderId="0" xfId="0" applyFont="1" applyFill="1" applyAlignment="1">
      <alignment vertical="center"/>
    </xf>
    <xf numFmtId="3" fontId="30" fillId="0" borderId="0" xfId="0" applyNumberFormat="1" applyFont="1" applyAlignment="1">
      <alignment vertical="center"/>
    </xf>
    <xf numFmtId="0" fontId="30" fillId="0" borderId="0" xfId="0" applyFont="1" applyAlignment="1">
      <alignment vertical="center"/>
    </xf>
    <xf numFmtId="3" fontId="30" fillId="12" borderId="0" xfId="0" applyNumberFormat="1" applyFont="1" applyFill="1" applyAlignment="1">
      <alignment vertical="center"/>
    </xf>
    <xf numFmtId="0" fontId="29" fillId="11" borderId="0" xfId="0" applyFont="1" applyFill="1" applyAlignment="1">
      <alignment horizontal="center" vertical="center" wrapText="1"/>
    </xf>
    <xf numFmtId="170" fontId="12" fillId="4" borderId="9" xfId="2" applyNumberFormat="1" applyFont="1" applyFill="1" applyBorder="1"/>
    <xf numFmtId="171" fontId="9" fillId="8" borderId="13" xfId="1" applyNumberFormat="1" applyFont="1" applyFill="1" applyBorder="1"/>
    <xf numFmtId="0" fontId="12" fillId="9" borderId="20" xfId="1" applyFont="1" applyFill="1" applyBorder="1" applyAlignment="1">
      <alignment horizontal="center"/>
    </xf>
    <xf numFmtId="0" fontId="12" fillId="9" borderId="21" xfId="1" applyFont="1" applyFill="1" applyBorder="1" applyAlignment="1">
      <alignment horizontal="center"/>
    </xf>
    <xf numFmtId="0" fontId="12" fillId="9" borderId="18" xfId="1" applyFont="1" applyFill="1" applyBorder="1" applyAlignment="1">
      <alignment horizontal="center"/>
    </xf>
    <xf numFmtId="0" fontId="12" fillId="9" borderId="19" xfId="1" applyFont="1" applyFill="1" applyBorder="1" applyAlignment="1">
      <alignment horizontal="center"/>
    </xf>
    <xf numFmtId="0" fontId="12" fillId="9" borderId="22" xfId="1" applyFont="1" applyFill="1" applyBorder="1" applyAlignment="1">
      <alignment horizontal="center"/>
    </xf>
    <xf numFmtId="0" fontId="12" fillId="9" borderId="23" xfId="1" applyFont="1" applyFill="1" applyBorder="1" applyAlignment="1">
      <alignment horizontal="center"/>
    </xf>
    <xf numFmtId="0" fontId="0" fillId="0" borderId="18" xfId="0" applyBorder="1"/>
    <xf numFmtId="0" fontId="0" fillId="0" borderId="22" xfId="0" applyBorder="1"/>
    <xf numFmtId="9" fontId="0" fillId="0" borderId="0" xfId="5" applyFont="1" applyBorder="1"/>
    <xf numFmtId="0" fontId="0" fillId="0" borderId="25" xfId="0" applyBorder="1"/>
    <xf numFmtId="0" fontId="0" fillId="0" borderId="7" xfId="0" applyBorder="1"/>
    <xf numFmtId="0" fontId="0" fillId="0" borderId="8" xfId="0" applyBorder="1"/>
    <xf numFmtId="0" fontId="6" fillId="14" borderId="0" xfId="1" applyFill="1"/>
    <xf numFmtId="0" fontId="6" fillId="15" borderId="0" xfId="1" applyFill="1"/>
    <xf numFmtId="43" fontId="6" fillId="15" borderId="0" xfId="1" applyNumberFormat="1" applyFill="1" applyAlignment="1">
      <alignment horizontal="center"/>
    </xf>
    <xf numFmtId="164" fontId="6" fillId="15" borderId="0" xfId="2" applyNumberFormat="1" applyFont="1" applyFill="1" applyBorder="1"/>
    <xf numFmtId="165" fontId="6" fillId="15" borderId="0" xfId="2" applyNumberFormat="1" applyFont="1" applyFill="1" applyBorder="1"/>
    <xf numFmtId="0" fontId="0" fillId="13" borderId="0" xfId="0" applyFill="1"/>
    <xf numFmtId="0" fontId="0" fillId="13" borderId="0" xfId="0" applyFill="1" applyAlignment="1">
      <alignment horizontal="left"/>
    </xf>
    <xf numFmtId="168" fontId="6" fillId="5" borderId="0" xfId="1" applyNumberFormat="1" applyFill="1"/>
    <xf numFmtId="172" fontId="32" fillId="13" borderId="24" xfId="5" applyNumberFormat="1" applyFont="1" applyFill="1" applyBorder="1"/>
    <xf numFmtId="2" fontId="0" fillId="0" borderId="19" xfId="0" applyNumberFormat="1" applyBorder="1"/>
    <xf numFmtId="2" fontId="0" fillId="0" borderId="23" xfId="0" applyNumberFormat="1" applyBorder="1"/>
    <xf numFmtId="0" fontId="0" fillId="13" borderId="17" xfId="0" applyFill="1" applyBorder="1"/>
    <xf numFmtId="0" fontId="0" fillId="0" borderId="20" xfId="0" applyBorder="1"/>
    <xf numFmtId="0" fontId="0" fillId="0" borderId="21" xfId="0" applyBorder="1"/>
    <xf numFmtId="0" fontId="0" fillId="0" borderId="19" xfId="0" applyBorder="1"/>
    <xf numFmtId="0" fontId="0" fillId="13" borderId="18" xfId="0" applyFill="1" applyBorder="1"/>
    <xf numFmtId="0" fontId="0" fillId="13" borderId="19" xfId="0" applyFill="1" applyBorder="1"/>
    <xf numFmtId="0" fontId="0" fillId="13" borderId="22" xfId="0" applyFill="1" applyBorder="1"/>
    <xf numFmtId="0" fontId="0" fillId="13" borderId="23" xfId="0" applyFill="1" applyBorder="1"/>
    <xf numFmtId="0" fontId="0" fillId="13" borderId="26" xfId="0" applyFill="1" applyBorder="1"/>
    <xf numFmtId="0" fontId="0" fillId="0" borderId="0" xfId="0" applyAlignment="1">
      <alignment horizontal="center" vertical="center" wrapText="1"/>
    </xf>
    <xf numFmtId="0" fontId="0" fillId="0" borderId="16" xfId="0" applyBorder="1" applyAlignment="1">
      <alignment vertical="center"/>
    </xf>
    <xf numFmtId="0" fontId="0" fillId="0" borderId="0" xfId="0" applyAlignment="1">
      <alignment vertical="center"/>
    </xf>
    <xf numFmtId="173" fontId="16" fillId="4" borderId="0" xfId="1" applyNumberFormat="1" applyFont="1" applyFill="1"/>
    <xf numFmtId="0" fontId="0" fillId="9" borderId="0" xfId="0" applyFill="1"/>
    <xf numFmtId="0" fontId="0" fillId="9" borderId="16" xfId="0" applyFill="1" applyBorder="1"/>
    <xf numFmtId="0" fontId="0" fillId="9" borderId="17" xfId="0" applyFill="1" applyBorder="1"/>
    <xf numFmtId="0" fontId="6" fillId="4" borderId="0" xfId="1" applyFill="1" applyAlignment="1">
      <alignment wrapText="1"/>
    </xf>
    <xf numFmtId="0" fontId="12" fillId="4" borderId="0" xfId="1" applyFont="1" applyFill="1" applyAlignment="1">
      <alignment horizontal="left" vertical="center" wrapText="1"/>
    </xf>
    <xf numFmtId="0" fontId="9" fillId="7" borderId="11" xfId="1" applyFont="1" applyFill="1" applyBorder="1" applyAlignment="1">
      <alignment horizontal="center"/>
    </xf>
    <xf numFmtId="0" fontId="9" fillId="7" borderId="12" xfId="1" applyFont="1" applyFill="1" applyBorder="1" applyAlignment="1">
      <alignment horizontal="center"/>
    </xf>
    <xf numFmtId="0" fontId="9" fillId="7" borderId="4" xfId="1" applyFont="1" applyFill="1" applyBorder="1" applyAlignment="1">
      <alignment horizontal="center"/>
    </xf>
    <xf numFmtId="0" fontId="9" fillId="7" borderId="5" xfId="1" applyFont="1" applyFill="1" applyBorder="1" applyAlignment="1">
      <alignment horizontal="center"/>
    </xf>
    <xf numFmtId="0" fontId="9" fillId="7" borderId="14" xfId="1" applyFont="1" applyFill="1" applyBorder="1" applyAlignment="1">
      <alignment horizontal="center"/>
    </xf>
    <xf numFmtId="0" fontId="14" fillId="6" borderId="7" xfId="1" applyFont="1" applyFill="1" applyBorder="1" applyAlignment="1">
      <alignment horizontal="left" vertical="center"/>
    </xf>
    <xf numFmtId="0" fontId="14" fillId="6" borderId="10" xfId="1" applyFont="1" applyFill="1" applyBorder="1" applyAlignment="1">
      <alignment horizontal="left" vertical="center"/>
    </xf>
    <xf numFmtId="0" fontId="9" fillId="4" borderId="7" xfId="1" quotePrefix="1" applyFont="1" applyFill="1" applyBorder="1" applyAlignment="1" applyProtection="1">
      <alignment horizontal="center" vertical="center"/>
      <protection locked="0"/>
    </xf>
    <xf numFmtId="0" fontId="9" fillId="4" borderId="8" xfId="1" quotePrefix="1" applyFont="1" applyFill="1" applyBorder="1" applyAlignment="1" applyProtection="1">
      <alignment horizontal="center" vertical="center"/>
      <protection locked="0"/>
    </xf>
    <xf numFmtId="0" fontId="9" fillId="4" borderId="7" xfId="1" applyFont="1" applyFill="1" applyBorder="1" applyAlignment="1" applyProtection="1">
      <alignment horizontal="center" vertical="center"/>
      <protection locked="0"/>
    </xf>
    <xf numFmtId="0" fontId="9" fillId="4" borderId="8" xfId="1" applyFont="1" applyFill="1" applyBorder="1" applyAlignment="1" applyProtection="1">
      <alignment horizontal="center" vertical="center"/>
      <protection locked="0"/>
    </xf>
    <xf numFmtId="0" fontId="14" fillId="6" borderId="7" xfId="1" applyFont="1" applyFill="1" applyBorder="1" applyAlignment="1">
      <alignment horizontal="center" vertical="center"/>
    </xf>
    <xf numFmtId="0" fontId="14" fillId="6" borderId="10" xfId="1" applyFont="1" applyFill="1" applyBorder="1" applyAlignment="1">
      <alignment horizontal="center" vertical="center"/>
    </xf>
    <xf numFmtId="0" fontId="14" fillId="6" borderId="8" xfId="1" applyFont="1" applyFill="1" applyBorder="1" applyAlignment="1">
      <alignment horizontal="center" vertical="center"/>
    </xf>
    <xf numFmtId="0" fontId="14" fillId="6" borderId="18" xfId="1" applyFont="1" applyFill="1" applyBorder="1" applyAlignment="1">
      <alignment horizontal="left" vertical="center"/>
    </xf>
    <xf numFmtId="0" fontId="14" fillId="6" borderId="0" xfId="1" applyFont="1" applyFill="1" applyAlignment="1">
      <alignment horizontal="left" vertical="center"/>
    </xf>
    <xf numFmtId="14" fontId="9" fillId="4" borderId="7" xfId="1" applyNumberFormat="1" applyFont="1" applyFill="1" applyBorder="1" applyAlignment="1" applyProtection="1">
      <alignment horizontal="center" vertical="center"/>
      <protection locked="0"/>
    </xf>
    <xf numFmtId="0" fontId="9" fillId="7" borderId="27" xfId="1" applyFont="1" applyFill="1" applyBorder="1" applyAlignment="1">
      <alignment horizontal="center"/>
    </xf>
    <xf numFmtId="0" fontId="9" fillId="7" borderId="28" xfId="1" applyFont="1" applyFill="1" applyBorder="1" applyAlignment="1">
      <alignment horizontal="center"/>
    </xf>
    <xf numFmtId="0" fontId="9" fillId="7" borderId="29" xfId="1" applyFont="1" applyFill="1" applyBorder="1" applyAlignment="1">
      <alignment horizontal="center"/>
    </xf>
    <xf numFmtId="0" fontId="9" fillId="7" borderId="30" xfId="1" applyFont="1" applyFill="1" applyBorder="1" applyAlignment="1">
      <alignment horizontal="center"/>
    </xf>
    <xf numFmtId="0" fontId="9" fillId="7" borderId="31" xfId="1" applyFont="1" applyFill="1" applyBorder="1" applyAlignment="1">
      <alignment horizontal="center"/>
    </xf>
    <xf numFmtId="0" fontId="9" fillId="7" borderId="32" xfId="1" applyFont="1" applyFill="1" applyBorder="1" applyAlignment="1">
      <alignment horizontal="center"/>
    </xf>
    <xf numFmtId="0" fontId="9" fillId="7" borderId="16" xfId="1" applyFont="1" applyFill="1" applyBorder="1" applyAlignment="1">
      <alignment horizontal="center"/>
    </xf>
    <xf numFmtId="0" fontId="9" fillId="7" borderId="0" xfId="1" applyFont="1" applyFill="1" applyAlignment="1">
      <alignment horizontal="center"/>
    </xf>
    <xf numFmtId="0" fontId="9" fillId="7" borderId="19" xfId="1" applyFont="1" applyFill="1" applyBorder="1" applyAlignment="1">
      <alignment horizontal="center"/>
    </xf>
    <xf numFmtId="0" fontId="0" fillId="0" borderId="0" xfId="0" applyAlignment="1">
      <alignment horizontal="center"/>
    </xf>
    <xf numFmtId="0" fontId="0" fillId="0" borderId="0" xfId="0" applyAlignment="1">
      <alignment horizontal="left"/>
    </xf>
    <xf numFmtId="0" fontId="29" fillId="11" borderId="0" xfId="0" applyFont="1" applyFill="1" applyAlignment="1">
      <alignment horizontal="center" vertical="center"/>
    </xf>
    <xf numFmtId="0" fontId="29" fillId="11" borderId="0" xfId="0" applyFont="1" applyFill="1" applyAlignment="1">
      <alignment horizontal="center" vertical="center" wrapText="1"/>
    </xf>
    <xf numFmtId="166" fontId="9" fillId="8" borderId="33" xfId="1" applyNumberFormat="1" applyFont="1" applyFill="1" applyBorder="1"/>
    <xf numFmtId="0" fontId="9" fillId="7" borderId="34" xfId="1" applyFont="1" applyFill="1" applyBorder="1" applyAlignment="1">
      <alignment horizontal="center"/>
    </xf>
    <xf numFmtId="0" fontId="9" fillId="7" borderId="10" xfId="1" applyFont="1" applyFill="1" applyBorder="1" applyAlignment="1">
      <alignment horizontal="center"/>
    </xf>
    <xf numFmtId="0" fontId="9" fillId="7" borderId="8" xfId="1" applyFont="1" applyFill="1" applyBorder="1" applyAlignment="1">
      <alignment horizontal="center"/>
    </xf>
  </cellXfs>
  <cellStyles count="6">
    <cellStyle name="Comma 2" xfId="2"/>
    <cellStyle name="Hyperlink" xfId="4" builtinId="8"/>
    <cellStyle name="Normal" xfId="0" builtinId="0"/>
    <cellStyle name="Normal 2" xfId="1"/>
    <cellStyle name="Normal_calclight_3121" xfId="3"/>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11</xdr:col>
      <xdr:colOff>986874</xdr:colOff>
      <xdr:row>25</xdr:row>
      <xdr:rowOff>55492</xdr:rowOff>
    </xdr:from>
    <xdr:to>
      <xdr:col>19</xdr:col>
      <xdr:colOff>263893</xdr:colOff>
      <xdr:row>60</xdr:row>
      <xdr:rowOff>96313</xdr:rowOff>
    </xdr:to>
    <xdr:pic>
      <xdr:nvPicPr>
        <xdr:cNvPr id="2" name="Picture 1">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93074" y="5065642"/>
          <a:ext cx="5334919" cy="6708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581025</xdr:colOff>
      <xdr:row>11</xdr:row>
      <xdr:rowOff>19050</xdr:rowOff>
    </xdr:from>
    <xdr:to>
      <xdr:col>30</xdr:col>
      <xdr:colOff>0</xdr:colOff>
      <xdr:row>32</xdr:row>
      <xdr:rowOff>19050</xdr:rowOff>
    </xdr:to>
    <xdr:pic>
      <xdr:nvPicPr>
        <xdr:cNvPr id="3" name="Picture 2">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30925" y="2162175"/>
          <a:ext cx="5514975" cy="400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276225</xdr:colOff>
      <xdr:row>14</xdr:row>
      <xdr:rowOff>179733</xdr:rowOff>
    </xdr:from>
    <xdr:to>
      <xdr:col>38</xdr:col>
      <xdr:colOff>335031</xdr:colOff>
      <xdr:row>42</xdr:row>
      <xdr:rowOff>3138</xdr:rowOff>
    </xdr:to>
    <xdr:pic>
      <xdr:nvPicPr>
        <xdr:cNvPr id="4" name="Picture 3">
          <a:extLst>
            <a:ext uri="{FF2B5EF4-FFF2-40B4-BE49-F238E27FC236}">
              <a16:creationId xmlns:a16="http://schemas.microsoft.com/office/drawing/2014/main" xmlns="" id="{00000000-0008-0000-0A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231725" y="2894358"/>
          <a:ext cx="5602356" cy="515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39</xdr:col>
      <xdr:colOff>606739</xdr:colOff>
      <xdr:row>21</xdr:row>
      <xdr:rowOff>71730</xdr:rowOff>
    </xdr:from>
    <xdr:to>
      <xdr:col>48</xdr:col>
      <xdr:colOff>62428</xdr:colOff>
      <xdr:row>30</xdr:row>
      <xdr:rowOff>30168</xdr:rowOff>
    </xdr:to>
    <xdr:pic>
      <xdr:nvPicPr>
        <xdr:cNvPr id="5" name="Picture 4">
          <a:extLst>
            <a:ext uri="{FF2B5EF4-FFF2-40B4-BE49-F238E27FC236}">
              <a16:creationId xmlns:a16="http://schemas.microsoft.com/office/drawing/2014/main" xmlns="" id="{00000000-0008-0000-0A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365498" y="3986833"/>
          <a:ext cx="6234861" cy="1613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63</xdr:col>
      <xdr:colOff>0</xdr:colOff>
      <xdr:row>3</xdr:row>
      <xdr:rowOff>114300</xdr:rowOff>
    </xdr:from>
    <xdr:to>
      <xdr:col>70</xdr:col>
      <xdr:colOff>390743</xdr:colOff>
      <xdr:row>9</xdr:row>
      <xdr:rowOff>152400</xdr:rowOff>
    </xdr:to>
    <xdr:pic>
      <xdr:nvPicPr>
        <xdr:cNvPr id="9" name="Picture 8">
          <a:extLst>
            <a:ext uri="{FF2B5EF4-FFF2-40B4-BE49-F238E27FC236}">
              <a16:creationId xmlns:a16="http://schemas.microsoft.com/office/drawing/2014/main" xmlns="" id="{00000000-0008-0000-0A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958125" y="933450"/>
          <a:ext cx="5553075"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203308</xdr:colOff>
      <xdr:row>63</xdr:row>
      <xdr:rowOff>161377</xdr:rowOff>
    </xdr:from>
    <xdr:to>
      <xdr:col>60</xdr:col>
      <xdr:colOff>498584</xdr:colOff>
      <xdr:row>84</xdr:row>
      <xdr:rowOff>85684</xdr:rowOff>
    </xdr:to>
    <xdr:pic>
      <xdr:nvPicPr>
        <xdr:cNvPr id="10" name="Picture 9">
          <a:extLst>
            <a:ext uri="{FF2B5EF4-FFF2-40B4-BE49-F238E27FC236}">
              <a16:creationId xmlns:a16="http://schemas.microsoft.com/office/drawing/2014/main" xmlns="" id="{00000000-0008-0000-0A00-00000A000000}"/>
            </a:ext>
          </a:extLst>
        </xdr:cNvPr>
        <xdr:cNvPicPr>
          <a:picLocks noChangeAspect="1"/>
        </xdr:cNvPicPr>
      </xdr:nvPicPr>
      <xdr:blipFill>
        <a:blip xmlns:r="http://schemas.openxmlformats.org/officeDocument/2006/relationships" r:embed="rId6"/>
        <a:stretch>
          <a:fillRect/>
        </a:stretch>
      </xdr:blipFill>
      <xdr:spPr>
        <a:xfrm>
          <a:off x="39201067" y="11941722"/>
          <a:ext cx="6513895" cy="3832841"/>
        </a:xfrm>
        <a:prstGeom prst="rect">
          <a:avLst/>
        </a:prstGeom>
      </xdr:spPr>
    </xdr:pic>
    <xdr:clientData/>
  </xdr:twoCellAnchor>
  <xdr:twoCellAnchor editAs="oneCell">
    <xdr:from>
      <xdr:col>50</xdr:col>
      <xdr:colOff>107183</xdr:colOff>
      <xdr:row>84</xdr:row>
      <xdr:rowOff>181850</xdr:rowOff>
    </xdr:from>
    <xdr:to>
      <xdr:col>60</xdr:col>
      <xdr:colOff>516759</xdr:colOff>
      <xdr:row>107</xdr:row>
      <xdr:rowOff>153855</xdr:rowOff>
    </xdr:to>
    <xdr:pic>
      <xdr:nvPicPr>
        <xdr:cNvPr id="16" name="Picture 15">
          <a:extLst>
            <a:ext uri="{FF2B5EF4-FFF2-40B4-BE49-F238E27FC236}">
              <a16:creationId xmlns:a16="http://schemas.microsoft.com/office/drawing/2014/main" xmlns="" id="{00000000-0008-0000-0A00-000010000000}"/>
            </a:ext>
          </a:extLst>
        </xdr:cNvPr>
        <xdr:cNvPicPr>
          <a:picLocks noChangeAspect="1"/>
        </xdr:cNvPicPr>
      </xdr:nvPicPr>
      <xdr:blipFill>
        <a:blip xmlns:r="http://schemas.openxmlformats.org/officeDocument/2006/relationships" r:embed="rId7"/>
        <a:stretch>
          <a:fillRect/>
        </a:stretch>
      </xdr:blipFill>
      <xdr:spPr>
        <a:xfrm>
          <a:off x="39104942" y="15870729"/>
          <a:ext cx="6628195" cy="4252781"/>
        </a:xfrm>
        <a:prstGeom prst="rect">
          <a:avLst/>
        </a:prstGeom>
      </xdr:spPr>
    </xdr:pic>
    <xdr:clientData/>
  </xdr:twoCellAnchor>
  <xdr:twoCellAnchor editAs="oneCell">
    <xdr:from>
      <xdr:col>50</xdr:col>
      <xdr:colOff>625957</xdr:colOff>
      <xdr:row>110</xdr:row>
      <xdr:rowOff>98534</xdr:rowOff>
    </xdr:from>
    <xdr:to>
      <xdr:col>60</xdr:col>
      <xdr:colOff>140183</xdr:colOff>
      <xdr:row>117</xdr:row>
      <xdr:rowOff>26714</xdr:rowOff>
    </xdr:to>
    <xdr:pic>
      <xdr:nvPicPr>
        <xdr:cNvPr id="17" name="Picture 16">
          <a:extLst>
            <a:ext uri="{FF2B5EF4-FFF2-40B4-BE49-F238E27FC236}">
              <a16:creationId xmlns:a16="http://schemas.microsoft.com/office/drawing/2014/main" xmlns="" id="{00000000-0008-0000-0A00-000011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9623716" y="20626551"/>
          <a:ext cx="5732845" cy="123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33</xdr:row>
      <xdr:rowOff>0</xdr:rowOff>
    </xdr:from>
    <xdr:to>
      <xdr:col>30</xdr:col>
      <xdr:colOff>57924</xdr:colOff>
      <xdr:row>44</xdr:row>
      <xdr:rowOff>105082</xdr:rowOff>
    </xdr:to>
    <xdr:pic>
      <xdr:nvPicPr>
        <xdr:cNvPr id="20" name="Picture 19">
          <a:extLst>
            <a:ext uri="{FF2B5EF4-FFF2-40B4-BE49-F238E27FC236}">
              <a16:creationId xmlns:a16="http://schemas.microsoft.com/office/drawing/2014/main" xmlns="" id="{00000000-0008-0000-0A00-000014000000}"/>
            </a:ext>
          </a:extLst>
        </xdr:cNvPr>
        <xdr:cNvPicPr>
          <a:picLocks noChangeAspect="1"/>
        </xdr:cNvPicPr>
      </xdr:nvPicPr>
      <xdr:blipFill>
        <a:blip xmlns:r="http://schemas.openxmlformats.org/officeDocument/2006/relationships" r:embed="rId9"/>
        <a:stretch>
          <a:fillRect/>
        </a:stretch>
      </xdr:blipFill>
      <xdr:spPr>
        <a:xfrm>
          <a:off x="18859500" y="6334125"/>
          <a:ext cx="5544324" cy="2200582"/>
        </a:xfrm>
        <a:prstGeom prst="rect">
          <a:avLst/>
        </a:prstGeom>
      </xdr:spPr>
    </xdr:pic>
    <xdr:clientData/>
  </xdr:twoCellAnchor>
  <xdr:twoCellAnchor editAs="oneCell">
    <xdr:from>
      <xdr:col>51</xdr:col>
      <xdr:colOff>22287</xdr:colOff>
      <xdr:row>117</xdr:row>
      <xdr:rowOff>142695</xdr:rowOff>
    </xdr:from>
    <xdr:to>
      <xdr:col>60</xdr:col>
      <xdr:colOff>9449</xdr:colOff>
      <xdr:row>135</xdr:row>
      <xdr:rowOff>152220</xdr:rowOff>
    </xdr:to>
    <xdr:pic>
      <xdr:nvPicPr>
        <xdr:cNvPr id="13" name="Picture 12">
          <a:extLst>
            <a:ext uri="{FF2B5EF4-FFF2-40B4-BE49-F238E27FC236}">
              <a16:creationId xmlns:a16="http://schemas.microsoft.com/office/drawing/2014/main" xmlns="" id="{00000000-0008-0000-0A00-00000D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9720735" y="21973557"/>
          <a:ext cx="5505093" cy="33596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120431</xdr:colOff>
      <xdr:row>136</xdr:row>
      <xdr:rowOff>34816</xdr:rowOff>
    </xdr:from>
    <xdr:to>
      <xdr:col>60</xdr:col>
      <xdr:colOff>561466</xdr:colOff>
      <xdr:row>154</xdr:row>
      <xdr:rowOff>173311</xdr:rowOff>
    </xdr:to>
    <xdr:pic>
      <xdr:nvPicPr>
        <xdr:cNvPr id="14" name="Picture 13">
          <a:extLst>
            <a:ext uri="{FF2B5EF4-FFF2-40B4-BE49-F238E27FC236}">
              <a16:creationId xmlns:a16="http://schemas.microsoft.com/office/drawing/2014/main" xmlns="" id="{00000000-0008-0000-0A00-00000E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9118190" y="25401971"/>
          <a:ext cx="6659654" cy="3488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131379</xdr:colOff>
      <xdr:row>36</xdr:row>
      <xdr:rowOff>43794</xdr:rowOff>
    </xdr:from>
    <xdr:to>
      <xdr:col>60</xdr:col>
      <xdr:colOff>503622</xdr:colOff>
      <xdr:row>64</xdr:row>
      <xdr:rowOff>4882</xdr:rowOff>
    </xdr:to>
    <xdr:pic>
      <xdr:nvPicPr>
        <xdr:cNvPr id="6" name="Picture 5">
          <a:extLst>
            <a:ext uri="{FF2B5EF4-FFF2-40B4-BE49-F238E27FC236}">
              <a16:creationId xmlns:a16="http://schemas.microsoft.com/office/drawing/2014/main" xmlns="" id="{00000000-0008-0000-0A00-000006000000}"/>
            </a:ext>
          </a:extLst>
        </xdr:cNvPr>
        <xdr:cNvPicPr>
          <a:picLocks noChangeAspect="1"/>
        </xdr:cNvPicPr>
      </xdr:nvPicPr>
      <xdr:blipFill>
        <a:blip xmlns:r="http://schemas.openxmlformats.org/officeDocument/2006/relationships" r:embed="rId12"/>
        <a:stretch>
          <a:fillRect/>
        </a:stretch>
      </xdr:blipFill>
      <xdr:spPr>
        <a:xfrm>
          <a:off x="39129138" y="6798880"/>
          <a:ext cx="6590862" cy="51724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63"/>
  <sheetViews>
    <sheetView tabSelected="1" workbookViewId="0"/>
  </sheetViews>
  <sheetFormatPr defaultColWidth="9.109375" defaultRowHeight="15.6" x14ac:dyDescent="0.3"/>
  <cols>
    <col min="1" max="1" width="9.109375" style="8"/>
    <col min="2" max="2" width="80.6640625" style="8" customWidth="1"/>
    <col min="3" max="3" width="9.109375" style="8"/>
    <col min="4" max="4" width="133.6640625" style="8" customWidth="1"/>
    <col min="5" max="5" width="9.109375" style="8"/>
    <col min="6" max="6" width="133.6640625" style="8" customWidth="1"/>
    <col min="7" max="7" width="9.109375" style="8"/>
    <col min="8" max="8" width="133.6640625" style="8" customWidth="1"/>
    <col min="9" max="9" width="9.109375" style="8"/>
    <col min="10" max="10" width="133.6640625" style="8" customWidth="1"/>
    <col min="11" max="11" width="9.109375" style="8"/>
    <col min="12" max="12" width="133.6640625" style="8" customWidth="1"/>
    <col min="13" max="13" width="9.109375" style="8"/>
    <col min="14" max="14" width="133.6640625" style="8" customWidth="1"/>
    <col min="15" max="15" width="9.109375" style="8"/>
    <col min="16" max="16" width="133.6640625" style="8" customWidth="1"/>
    <col min="17" max="17" width="9.109375" style="8"/>
    <col min="18" max="18" width="133.6640625" style="8" customWidth="1"/>
    <col min="19" max="19" width="9.109375" style="8"/>
    <col min="20" max="20" width="126.6640625" style="8" customWidth="1"/>
    <col min="21" max="16384" width="9.109375" style="8"/>
  </cols>
  <sheetData>
    <row r="1" spans="1:30" x14ac:dyDescent="0.3">
      <c r="A1" s="7"/>
      <c r="B1" s="7"/>
      <c r="C1" s="7"/>
      <c r="E1" s="7"/>
      <c r="G1" s="7"/>
      <c r="I1" s="7"/>
      <c r="K1" s="7"/>
      <c r="M1" s="7"/>
      <c r="O1" s="7"/>
      <c r="Q1" s="7"/>
      <c r="S1" s="7"/>
      <c r="T1" s="7"/>
      <c r="U1" s="7"/>
      <c r="V1" s="7"/>
      <c r="W1" s="7"/>
      <c r="X1" s="7"/>
      <c r="Y1" s="7"/>
      <c r="Z1" s="7"/>
      <c r="AA1" s="7"/>
      <c r="AB1" s="7"/>
      <c r="AC1" s="7"/>
      <c r="AD1" s="7"/>
    </row>
    <row r="2" spans="1:30" ht="63" customHeight="1" x14ac:dyDescent="0.3">
      <c r="A2" s="7"/>
      <c r="B2" s="71" t="s">
        <v>0</v>
      </c>
      <c r="C2" s="7"/>
      <c r="D2" s="80" t="s">
        <v>1</v>
      </c>
      <c r="E2" s="7"/>
      <c r="F2" s="80" t="s">
        <v>2</v>
      </c>
      <c r="G2" s="7"/>
      <c r="H2" s="80" t="s">
        <v>3</v>
      </c>
      <c r="I2" s="7"/>
      <c r="J2" s="80" t="s">
        <v>4</v>
      </c>
      <c r="K2" s="7"/>
      <c r="L2" s="80" t="s">
        <v>5</v>
      </c>
      <c r="M2" s="7"/>
      <c r="N2" s="80" t="s">
        <v>6</v>
      </c>
      <c r="O2" s="7"/>
      <c r="P2" s="80" t="s">
        <v>7</v>
      </c>
      <c r="Q2" s="7"/>
      <c r="R2" s="80" t="s">
        <v>8</v>
      </c>
      <c r="S2" s="7"/>
      <c r="T2" s="80" t="s">
        <v>9</v>
      </c>
      <c r="U2" s="7"/>
      <c r="V2" s="7"/>
      <c r="W2" s="7"/>
      <c r="X2" s="7"/>
      <c r="Y2" s="7"/>
      <c r="Z2" s="7"/>
      <c r="AA2" s="7"/>
      <c r="AB2" s="7"/>
      <c r="AC2" s="7"/>
      <c r="AD2" s="7"/>
    </row>
    <row r="3" spans="1:30" ht="15" customHeight="1" x14ac:dyDescent="0.3">
      <c r="A3" s="7"/>
      <c r="B3" s="7"/>
      <c r="C3" s="7"/>
      <c r="D3" s="81" t="s">
        <v>10</v>
      </c>
      <c r="E3" s="7"/>
      <c r="F3" s="81" t="s">
        <v>10</v>
      </c>
      <c r="G3" s="7"/>
      <c r="H3" s="81" t="s">
        <v>10</v>
      </c>
      <c r="I3" s="7"/>
      <c r="J3" s="81" t="s">
        <v>10</v>
      </c>
      <c r="K3" s="7"/>
      <c r="L3" s="81" t="s">
        <v>10</v>
      </c>
      <c r="M3" s="7"/>
      <c r="N3" s="81" t="s">
        <v>10</v>
      </c>
      <c r="O3" s="7"/>
      <c r="P3" s="81" t="s">
        <v>10</v>
      </c>
      <c r="Q3" s="7"/>
      <c r="R3" s="81" t="s">
        <v>10</v>
      </c>
      <c r="S3" s="7"/>
      <c r="T3" s="81" t="s">
        <v>10</v>
      </c>
      <c r="U3" s="7"/>
      <c r="V3" s="7"/>
      <c r="W3" s="7"/>
      <c r="X3" s="7"/>
      <c r="Y3" s="7"/>
      <c r="Z3" s="7"/>
      <c r="AA3" s="7"/>
      <c r="AB3" s="7"/>
      <c r="AC3" s="7"/>
      <c r="AD3" s="7"/>
    </row>
    <row r="4" spans="1:30" ht="15" customHeight="1" x14ac:dyDescent="0.3">
      <c r="A4" s="7"/>
      <c r="B4" s="72" t="s">
        <v>11</v>
      </c>
      <c r="C4" s="7"/>
      <c r="D4" s="72" t="s">
        <v>12</v>
      </c>
      <c r="E4" s="7"/>
      <c r="F4" s="72" t="s">
        <v>12</v>
      </c>
      <c r="G4" s="7"/>
      <c r="H4" s="72" t="s">
        <v>12</v>
      </c>
      <c r="I4" s="7"/>
      <c r="J4" s="72" t="s">
        <v>12</v>
      </c>
      <c r="K4" s="7"/>
      <c r="L4" s="72" t="s">
        <v>12</v>
      </c>
      <c r="M4" s="7"/>
      <c r="N4" s="72" t="s">
        <v>12</v>
      </c>
      <c r="O4" s="7"/>
      <c r="P4" s="72" t="s">
        <v>12</v>
      </c>
      <c r="Q4" s="7"/>
      <c r="R4" s="72" t="s">
        <v>12</v>
      </c>
      <c r="S4" s="7"/>
      <c r="T4" s="72" t="s">
        <v>12</v>
      </c>
      <c r="U4" s="7"/>
      <c r="V4" s="7"/>
      <c r="W4" s="7"/>
      <c r="X4" s="7"/>
      <c r="Y4" s="7"/>
      <c r="Z4" s="7"/>
      <c r="AA4" s="7"/>
      <c r="AB4" s="7"/>
      <c r="AC4" s="7"/>
      <c r="AD4" s="7"/>
    </row>
    <row r="5" spans="1:30" ht="66" customHeight="1" x14ac:dyDescent="0.3">
      <c r="A5" s="7"/>
      <c r="B5" s="134" t="s">
        <v>13</v>
      </c>
      <c r="C5" s="7"/>
      <c r="D5" s="73" t="s">
        <v>14</v>
      </c>
      <c r="E5" s="7"/>
      <c r="F5" s="73" t="s">
        <v>15</v>
      </c>
      <c r="G5" s="7"/>
      <c r="H5" s="73" t="s">
        <v>16</v>
      </c>
      <c r="I5" s="7"/>
      <c r="J5" s="73" t="s">
        <v>17</v>
      </c>
      <c r="K5" s="7"/>
      <c r="L5" s="73" t="s">
        <v>18</v>
      </c>
      <c r="M5" s="7"/>
      <c r="N5" s="73" t="s">
        <v>19</v>
      </c>
      <c r="O5" s="7"/>
      <c r="P5" s="73" t="s">
        <v>20</v>
      </c>
      <c r="Q5" s="7"/>
      <c r="R5" s="73" t="s">
        <v>21</v>
      </c>
      <c r="S5" s="7"/>
      <c r="T5" s="73" t="s">
        <v>22</v>
      </c>
      <c r="U5" s="7"/>
      <c r="V5" s="7"/>
      <c r="W5" s="7"/>
      <c r="X5" s="7"/>
      <c r="Y5" s="7"/>
      <c r="Z5" s="7"/>
      <c r="AA5" s="7"/>
      <c r="AB5" s="7"/>
      <c r="AC5" s="7"/>
      <c r="AD5" s="7"/>
    </row>
    <row r="6" spans="1:30" ht="15" customHeight="1" x14ac:dyDescent="0.3">
      <c r="A6" s="7"/>
      <c r="B6" s="134"/>
      <c r="C6" s="7"/>
      <c r="D6" s="72" t="s">
        <v>23</v>
      </c>
      <c r="E6" s="7"/>
      <c r="F6" s="72" t="s">
        <v>23</v>
      </c>
      <c r="G6" s="7"/>
      <c r="H6" s="72" t="s">
        <v>23</v>
      </c>
      <c r="I6" s="7"/>
      <c r="J6" s="72" t="s">
        <v>23</v>
      </c>
      <c r="K6" s="7"/>
      <c r="L6" s="72" t="s">
        <v>23</v>
      </c>
      <c r="M6" s="7"/>
      <c r="N6" s="72" t="s">
        <v>23</v>
      </c>
      <c r="O6" s="7"/>
      <c r="P6" s="72" t="s">
        <v>23</v>
      </c>
      <c r="Q6" s="7"/>
      <c r="R6" s="72" t="s">
        <v>23</v>
      </c>
      <c r="S6" s="7"/>
      <c r="T6" s="72" t="s">
        <v>23</v>
      </c>
      <c r="U6" s="7"/>
      <c r="V6" s="7"/>
      <c r="W6" s="7"/>
      <c r="X6" s="7"/>
      <c r="Y6" s="7"/>
      <c r="Z6" s="7"/>
      <c r="AA6" s="7"/>
      <c r="AB6" s="7"/>
      <c r="AC6" s="7"/>
      <c r="AD6" s="7"/>
    </row>
    <row r="7" spans="1:30" ht="27.75" customHeight="1" x14ac:dyDescent="0.3">
      <c r="A7" s="7"/>
      <c r="B7" s="7"/>
      <c r="C7" s="7"/>
      <c r="D7" s="73" t="s">
        <v>24</v>
      </c>
      <c r="E7" s="7"/>
      <c r="F7" s="73" t="s">
        <v>25</v>
      </c>
      <c r="G7" s="7"/>
      <c r="H7" s="73" t="s">
        <v>26</v>
      </c>
      <c r="I7" s="7"/>
      <c r="J7" s="73" t="s">
        <v>26</v>
      </c>
      <c r="K7" s="7"/>
      <c r="L7" s="73" t="s">
        <v>27</v>
      </c>
      <c r="M7" s="7"/>
      <c r="N7" s="73" t="s">
        <v>28</v>
      </c>
      <c r="O7" s="7"/>
      <c r="P7" s="73" t="s">
        <v>29</v>
      </c>
      <c r="Q7" s="7"/>
      <c r="R7" s="73" t="s">
        <v>30</v>
      </c>
      <c r="S7" s="7"/>
      <c r="T7" s="73" t="s">
        <v>31</v>
      </c>
      <c r="U7" s="7"/>
      <c r="V7" s="7"/>
      <c r="W7" s="7"/>
      <c r="X7" s="7"/>
      <c r="Y7" s="7"/>
      <c r="Z7" s="7"/>
      <c r="AA7" s="7"/>
      <c r="AB7" s="7"/>
      <c r="AC7" s="7"/>
      <c r="AD7" s="7"/>
    </row>
    <row r="8" spans="1:30" ht="15" customHeight="1" x14ac:dyDescent="0.3">
      <c r="A8" s="7"/>
      <c r="B8" s="7"/>
      <c r="C8" s="7"/>
      <c r="D8" s="72" t="s">
        <v>32</v>
      </c>
      <c r="E8" s="7"/>
      <c r="F8" s="72" t="s">
        <v>32</v>
      </c>
      <c r="G8" s="7"/>
      <c r="H8" s="72" t="s">
        <v>32</v>
      </c>
      <c r="I8" s="7"/>
      <c r="J8" s="72" t="s">
        <v>32</v>
      </c>
      <c r="K8" s="7"/>
      <c r="L8" s="72" t="s">
        <v>32</v>
      </c>
      <c r="M8" s="7"/>
      <c r="N8" s="72" t="s">
        <v>32</v>
      </c>
      <c r="O8" s="7"/>
      <c r="P8" s="72" t="s">
        <v>32</v>
      </c>
      <c r="Q8" s="7"/>
      <c r="R8" s="72" t="s">
        <v>32</v>
      </c>
      <c r="S8" s="7"/>
      <c r="T8" s="72" t="s">
        <v>32</v>
      </c>
      <c r="U8" s="7"/>
      <c r="V8" s="7"/>
      <c r="W8" s="7"/>
      <c r="X8" s="7"/>
      <c r="Y8" s="7"/>
      <c r="Z8" s="7"/>
      <c r="AA8" s="7"/>
      <c r="AB8" s="7"/>
      <c r="AC8" s="7"/>
      <c r="AD8" s="7"/>
    </row>
    <row r="9" spans="1:30" ht="50.25" customHeight="1" x14ac:dyDescent="0.3">
      <c r="A9" s="7"/>
      <c r="B9" s="7"/>
      <c r="C9" s="7"/>
      <c r="D9" s="73" t="s">
        <v>33</v>
      </c>
      <c r="E9" s="7"/>
      <c r="F9" s="73" t="s">
        <v>34</v>
      </c>
      <c r="G9" s="7"/>
      <c r="H9" s="73" t="s">
        <v>35</v>
      </c>
      <c r="I9" s="7"/>
      <c r="J9" s="73" t="s">
        <v>36</v>
      </c>
      <c r="K9" s="7"/>
      <c r="L9" s="73" t="s">
        <v>37</v>
      </c>
      <c r="M9" s="7"/>
      <c r="N9" s="73" t="s">
        <v>38</v>
      </c>
      <c r="O9" s="7"/>
      <c r="P9" s="73" t="s">
        <v>39</v>
      </c>
      <c r="Q9" s="7"/>
      <c r="R9" s="73" t="s">
        <v>40</v>
      </c>
      <c r="S9" s="7"/>
      <c r="T9" s="73" t="s">
        <v>41</v>
      </c>
      <c r="U9" s="7"/>
      <c r="V9" s="7"/>
      <c r="W9" s="7"/>
      <c r="X9" s="7"/>
      <c r="Y9" s="7"/>
      <c r="Z9" s="7"/>
      <c r="AA9" s="7"/>
      <c r="AB9" s="7"/>
      <c r="AC9" s="7"/>
      <c r="AD9" s="7"/>
    </row>
    <row r="10" spans="1:30" ht="15" customHeight="1" x14ac:dyDescent="0.3">
      <c r="A10" s="7"/>
      <c r="B10" s="7"/>
      <c r="C10" s="7"/>
      <c r="D10" s="72" t="s">
        <v>42</v>
      </c>
      <c r="E10" s="7"/>
      <c r="F10" s="72" t="s">
        <v>42</v>
      </c>
      <c r="G10" s="7"/>
      <c r="H10" s="72" t="s">
        <v>42</v>
      </c>
      <c r="I10" s="7"/>
      <c r="J10" s="72" t="s">
        <v>42</v>
      </c>
      <c r="K10" s="7"/>
      <c r="L10" s="72" t="s">
        <v>42</v>
      </c>
      <c r="M10" s="7"/>
      <c r="N10" s="72" t="s">
        <v>42</v>
      </c>
      <c r="O10" s="7"/>
      <c r="P10" s="72" t="s">
        <v>42</v>
      </c>
      <c r="Q10" s="7"/>
      <c r="R10" s="72" t="s">
        <v>42</v>
      </c>
      <c r="S10" s="7"/>
      <c r="T10" s="72" t="s">
        <v>42</v>
      </c>
      <c r="U10" s="7"/>
      <c r="V10" s="7"/>
      <c r="W10" s="7"/>
      <c r="X10" s="7"/>
      <c r="Y10" s="7"/>
      <c r="Z10" s="7"/>
      <c r="AA10" s="7"/>
      <c r="AB10" s="7"/>
      <c r="AC10" s="7"/>
      <c r="AD10" s="7"/>
    </row>
    <row r="11" spans="1:30" ht="50.25" customHeight="1" x14ac:dyDescent="0.3">
      <c r="A11" s="7"/>
      <c r="B11" s="7"/>
      <c r="C11" s="7"/>
      <c r="D11" s="73" t="s">
        <v>43</v>
      </c>
      <c r="E11" s="7"/>
      <c r="F11" s="73" t="s">
        <v>44</v>
      </c>
      <c r="G11" s="7"/>
      <c r="H11" s="73" t="s">
        <v>45</v>
      </c>
      <c r="I11" s="7"/>
      <c r="J11" s="73" t="s">
        <v>46</v>
      </c>
      <c r="K11" s="7"/>
      <c r="L11" s="73" t="s">
        <v>47</v>
      </c>
      <c r="M11" s="7"/>
      <c r="N11" s="73" t="s">
        <v>48</v>
      </c>
      <c r="O11" s="7"/>
      <c r="P11" s="73" t="s">
        <v>49</v>
      </c>
      <c r="Q11" s="7"/>
      <c r="R11" s="73" t="s">
        <v>50</v>
      </c>
      <c r="S11" s="7"/>
      <c r="T11" s="73" t="s">
        <v>51</v>
      </c>
      <c r="U11" s="7"/>
      <c r="V11" s="7"/>
      <c r="W11" s="7"/>
      <c r="X11" s="7"/>
      <c r="Y11" s="7"/>
      <c r="Z11" s="7"/>
      <c r="AA11" s="7"/>
      <c r="AB11" s="7"/>
      <c r="AC11" s="7"/>
      <c r="AD11" s="7"/>
    </row>
    <row r="12" spans="1:30" ht="15" customHeight="1" x14ac:dyDescent="0.3">
      <c r="A12" s="7"/>
      <c r="B12" s="7"/>
      <c r="C12" s="7"/>
      <c r="D12" s="72"/>
      <c r="E12" s="7"/>
      <c r="F12" s="72"/>
      <c r="G12" s="7"/>
      <c r="H12" s="72"/>
      <c r="I12" s="7"/>
      <c r="J12" s="72"/>
      <c r="K12" s="7"/>
      <c r="L12" s="72"/>
      <c r="M12" s="7"/>
      <c r="N12" s="72"/>
      <c r="O12" s="7"/>
      <c r="P12" s="72"/>
      <c r="Q12" s="7"/>
      <c r="R12" s="72"/>
      <c r="S12" s="7"/>
      <c r="T12" s="72"/>
      <c r="U12" s="7"/>
      <c r="V12" s="7"/>
      <c r="W12" s="7"/>
      <c r="X12" s="7"/>
      <c r="Y12" s="7"/>
      <c r="Z12" s="7"/>
      <c r="AA12" s="7"/>
      <c r="AB12" s="7"/>
      <c r="AC12" s="7"/>
      <c r="AD12" s="7"/>
    </row>
    <row r="13" spans="1:30" ht="15" customHeight="1" x14ac:dyDescent="0.3">
      <c r="A13" s="7"/>
      <c r="B13" s="7"/>
      <c r="C13" s="7"/>
      <c r="D13" s="74" t="s">
        <v>52</v>
      </c>
      <c r="E13" s="7"/>
      <c r="F13" s="74" t="s">
        <v>53</v>
      </c>
      <c r="G13" s="7"/>
      <c r="H13" s="74" t="s">
        <v>54</v>
      </c>
      <c r="I13" s="7"/>
      <c r="J13" s="74" t="s">
        <v>55</v>
      </c>
      <c r="K13" s="7"/>
      <c r="L13" s="74" t="s">
        <v>56</v>
      </c>
      <c r="M13" s="7"/>
      <c r="N13" s="74" t="s">
        <v>57</v>
      </c>
      <c r="O13" s="7"/>
      <c r="P13" s="74" t="s">
        <v>58</v>
      </c>
      <c r="Q13" s="7"/>
      <c r="R13" s="74" t="s">
        <v>59</v>
      </c>
      <c r="S13" s="7"/>
      <c r="T13" s="74" t="s">
        <v>60</v>
      </c>
      <c r="U13" s="7"/>
      <c r="V13" s="7"/>
      <c r="W13" s="7"/>
      <c r="X13" s="7"/>
      <c r="Y13" s="7"/>
      <c r="Z13" s="7"/>
      <c r="AA13" s="7"/>
      <c r="AB13" s="7"/>
      <c r="AC13" s="7"/>
      <c r="AD13" s="7"/>
    </row>
    <row r="14" spans="1:30" ht="24.9" customHeight="1" x14ac:dyDescent="0.3">
      <c r="A14" s="7"/>
      <c r="B14" s="7"/>
      <c r="C14" s="7"/>
      <c r="D14" s="73" t="s">
        <v>61</v>
      </c>
      <c r="E14" s="7"/>
      <c r="F14" s="73" t="s">
        <v>62</v>
      </c>
      <c r="G14" s="7"/>
      <c r="H14" s="73" t="s">
        <v>63</v>
      </c>
      <c r="I14" s="7"/>
      <c r="J14" s="73" t="s">
        <v>64</v>
      </c>
      <c r="K14" s="7"/>
      <c r="L14" s="73" t="s">
        <v>65</v>
      </c>
      <c r="M14" s="7"/>
      <c r="N14" s="73" t="s">
        <v>66</v>
      </c>
      <c r="O14" s="7"/>
      <c r="P14" s="73" t="s">
        <v>67</v>
      </c>
      <c r="Q14" s="7"/>
      <c r="R14" s="73" t="s">
        <v>68</v>
      </c>
      <c r="S14" s="7"/>
      <c r="T14" s="73" t="s">
        <v>69</v>
      </c>
      <c r="U14" s="7"/>
      <c r="V14" s="7"/>
      <c r="W14" s="7"/>
      <c r="X14" s="7"/>
      <c r="Y14" s="7"/>
      <c r="Z14" s="7"/>
      <c r="AA14" s="7"/>
      <c r="AB14" s="7"/>
      <c r="AC14" s="7"/>
      <c r="AD14" s="7"/>
    </row>
    <row r="15" spans="1:30" ht="15" customHeight="1" x14ac:dyDescent="0.3">
      <c r="A15" s="7"/>
      <c r="B15" s="7"/>
      <c r="C15" s="7"/>
      <c r="D15" s="75"/>
      <c r="E15" s="7"/>
      <c r="F15" s="75"/>
      <c r="G15" s="7"/>
      <c r="H15" s="75"/>
      <c r="I15" s="7"/>
      <c r="J15" s="75"/>
      <c r="K15" s="7"/>
      <c r="L15" s="75"/>
      <c r="M15" s="7"/>
      <c r="N15" s="75"/>
      <c r="O15" s="7"/>
      <c r="P15" s="75"/>
      <c r="Q15" s="7"/>
      <c r="R15" s="75"/>
      <c r="S15" s="7"/>
      <c r="T15" s="75"/>
      <c r="U15" s="7"/>
      <c r="V15" s="7"/>
      <c r="W15" s="7"/>
      <c r="X15" s="7"/>
      <c r="Y15" s="7"/>
      <c r="Z15" s="7"/>
      <c r="AA15" s="7"/>
      <c r="AB15" s="7"/>
      <c r="AC15" s="7"/>
      <c r="AD15" s="7"/>
    </row>
    <row r="16" spans="1:30" ht="15" customHeight="1" x14ac:dyDescent="0.3">
      <c r="A16" s="7"/>
      <c r="B16" s="7"/>
      <c r="C16" s="7"/>
      <c r="D16" s="74" t="s">
        <v>70</v>
      </c>
      <c r="E16" s="7"/>
      <c r="F16" s="74" t="s">
        <v>70</v>
      </c>
      <c r="G16" s="7"/>
      <c r="H16" s="74" t="s">
        <v>70</v>
      </c>
      <c r="I16" s="7"/>
      <c r="J16" s="74" t="s">
        <v>71</v>
      </c>
      <c r="K16" s="7"/>
      <c r="L16" s="74" t="s">
        <v>70</v>
      </c>
      <c r="M16" s="7"/>
      <c r="N16" s="74" t="s">
        <v>70</v>
      </c>
      <c r="O16" s="7"/>
      <c r="P16" s="74" t="s">
        <v>70</v>
      </c>
      <c r="Q16" s="7"/>
      <c r="R16" s="74" t="s">
        <v>70</v>
      </c>
      <c r="S16" s="7"/>
      <c r="T16" s="74" t="s">
        <v>70</v>
      </c>
      <c r="U16" s="7"/>
      <c r="V16" s="7"/>
      <c r="W16" s="7"/>
      <c r="X16" s="7"/>
      <c r="Y16" s="7"/>
      <c r="Z16" s="7"/>
      <c r="AA16" s="7"/>
      <c r="AB16" s="7"/>
      <c r="AC16" s="7"/>
      <c r="AD16" s="7"/>
    </row>
    <row r="17" spans="1:30" ht="24.9" customHeight="1" x14ac:dyDescent="0.3">
      <c r="A17" s="7"/>
      <c r="B17" s="7"/>
      <c r="C17" s="7"/>
      <c r="D17" s="73" t="s">
        <v>72</v>
      </c>
      <c r="E17" s="7"/>
      <c r="F17" s="73" t="s">
        <v>72</v>
      </c>
      <c r="G17" s="7"/>
      <c r="H17" s="73" t="s">
        <v>72</v>
      </c>
      <c r="I17" s="7"/>
      <c r="J17" s="73" t="s">
        <v>73</v>
      </c>
      <c r="K17" s="7"/>
      <c r="L17" s="73" t="s">
        <v>72</v>
      </c>
      <c r="M17" s="7"/>
      <c r="N17" s="73" t="s">
        <v>72</v>
      </c>
      <c r="O17" s="7"/>
      <c r="P17" s="73" t="s">
        <v>72</v>
      </c>
      <c r="Q17" s="7"/>
      <c r="R17" s="73" t="s">
        <v>72</v>
      </c>
      <c r="S17" s="7"/>
      <c r="T17" s="73" t="s">
        <v>72</v>
      </c>
      <c r="U17" s="7"/>
      <c r="V17" s="7"/>
      <c r="W17" s="7"/>
      <c r="X17" s="7"/>
      <c r="Y17" s="7"/>
      <c r="Z17" s="7"/>
      <c r="AA17" s="7"/>
      <c r="AB17" s="7"/>
      <c r="AC17" s="7"/>
      <c r="AD17" s="7"/>
    </row>
    <row r="18" spans="1:30" x14ac:dyDescent="0.3">
      <c r="A18" s="7"/>
      <c r="B18" s="7"/>
      <c r="C18" s="7"/>
      <c r="D18" s="76"/>
      <c r="E18" s="7"/>
      <c r="F18" s="76"/>
      <c r="G18" s="7"/>
      <c r="H18" s="76"/>
      <c r="I18" s="7"/>
      <c r="J18" s="73"/>
      <c r="K18" s="7"/>
      <c r="L18" s="76"/>
      <c r="M18" s="7"/>
      <c r="N18" s="76"/>
      <c r="O18" s="7"/>
      <c r="P18" s="76"/>
      <c r="Q18" s="7"/>
      <c r="R18" s="76"/>
      <c r="S18" s="7"/>
      <c r="T18" s="7"/>
      <c r="U18" s="7"/>
      <c r="V18" s="7"/>
      <c r="W18" s="7"/>
      <c r="X18" s="7"/>
      <c r="Y18" s="7"/>
      <c r="Z18" s="7"/>
      <c r="AA18" s="7"/>
      <c r="AB18" s="7"/>
      <c r="AC18" s="7"/>
      <c r="AD18" s="7"/>
    </row>
    <row r="19" spans="1:30" ht="15" customHeight="1" x14ac:dyDescent="0.3">
      <c r="A19" s="7"/>
      <c r="B19" s="7"/>
      <c r="C19" s="7"/>
      <c r="D19" s="74" t="s">
        <v>74</v>
      </c>
      <c r="E19" s="7"/>
      <c r="F19" s="74" t="s">
        <v>75</v>
      </c>
      <c r="G19" s="7"/>
      <c r="H19" s="74" t="s">
        <v>76</v>
      </c>
      <c r="I19" s="7"/>
      <c r="J19" s="74" t="s">
        <v>77</v>
      </c>
      <c r="K19" s="7"/>
      <c r="L19" s="74" t="s">
        <v>78</v>
      </c>
      <c r="M19" s="7"/>
      <c r="N19" s="74" t="s">
        <v>79</v>
      </c>
      <c r="O19" s="7"/>
      <c r="P19" s="73"/>
      <c r="Q19" s="7"/>
      <c r="R19" s="73"/>
      <c r="S19" s="7"/>
      <c r="T19" s="7"/>
      <c r="U19" s="7"/>
      <c r="V19" s="7"/>
      <c r="W19" s="7"/>
      <c r="X19" s="7"/>
      <c r="Y19" s="7"/>
      <c r="Z19" s="7"/>
      <c r="AA19" s="7"/>
      <c r="AB19" s="7"/>
      <c r="AC19" s="7"/>
      <c r="AD19" s="7"/>
    </row>
    <row r="20" spans="1:30" ht="24.9" customHeight="1" x14ac:dyDescent="0.3">
      <c r="A20" s="7"/>
      <c r="B20" s="7"/>
      <c r="C20" s="7"/>
      <c r="D20" s="73" t="s">
        <v>80</v>
      </c>
      <c r="E20" s="7"/>
      <c r="F20" s="73" t="s">
        <v>81</v>
      </c>
      <c r="G20" s="7"/>
      <c r="H20" s="73" t="s">
        <v>82</v>
      </c>
      <c r="I20" s="7"/>
      <c r="J20" s="73" t="s">
        <v>83</v>
      </c>
      <c r="K20" s="7"/>
      <c r="L20" s="73" t="s">
        <v>84</v>
      </c>
      <c r="M20" s="7"/>
      <c r="N20" s="73" t="s">
        <v>85</v>
      </c>
      <c r="O20" s="7"/>
      <c r="P20" s="73"/>
      <c r="Q20" s="7"/>
      <c r="R20" s="73"/>
      <c r="S20" s="7"/>
      <c r="T20" s="7"/>
      <c r="U20" s="7"/>
      <c r="V20" s="7"/>
      <c r="W20" s="7"/>
      <c r="X20" s="7"/>
      <c r="Y20" s="7"/>
      <c r="Z20" s="7"/>
      <c r="AA20" s="7"/>
      <c r="AB20" s="7"/>
      <c r="AC20" s="7"/>
      <c r="AD20" s="7"/>
    </row>
    <row r="21" spans="1:30" ht="15" customHeight="1" x14ac:dyDescent="0.3">
      <c r="A21" s="7"/>
      <c r="B21" s="7"/>
      <c r="C21" s="7"/>
      <c r="D21" s="77"/>
      <c r="E21" s="7"/>
      <c r="F21" s="77"/>
      <c r="G21" s="7"/>
      <c r="H21" s="77"/>
      <c r="I21" s="7"/>
      <c r="J21" s="73"/>
      <c r="K21" s="7"/>
      <c r="L21" s="77"/>
      <c r="M21" s="7"/>
      <c r="N21" s="77"/>
      <c r="O21" s="7"/>
      <c r="P21" s="73"/>
      <c r="Q21" s="7"/>
      <c r="R21" s="73"/>
      <c r="S21" s="7"/>
      <c r="T21" s="7"/>
      <c r="U21" s="7"/>
      <c r="V21" s="7"/>
      <c r="W21" s="7"/>
      <c r="X21" s="7"/>
      <c r="Y21" s="7"/>
      <c r="Z21" s="7"/>
      <c r="AA21" s="7"/>
      <c r="AB21" s="7"/>
      <c r="AC21" s="7"/>
      <c r="AD21" s="7"/>
    </row>
    <row r="22" spans="1:30" ht="15" customHeight="1" x14ac:dyDescent="0.3">
      <c r="A22" s="7"/>
      <c r="B22" s="7"/>
      <c r="C22" s="7"/>
      <c r="D22" s="78"/>
      <c r="E22" s="7"/>
      <c r="F22" s="74" t="s">
        <v>86</v>
      </c>
      <c r="G22" s="7"/>
      <c r="H22" s="74" t="s">
        <v>87</v>
      </c>
      <c r="I22" s="7"/>
      <c r="J22" s="73"/>
      <c r="K22" s="7"/>
      <c r="L22" s="74" t="s">
        <v>88</v>
      </c>
      <c r="M22" s="7"/>
      <c r="N22" s="74" t="s">
        <v>89</v>
      </c>
      <c r="O22" s="7"/>
      <c r="P22" s="73"/>
      <c r="Q22" s="7"/>
      <c r="R22" s="73"/>
      <c r="S22" s="7"/>
      <c r="T22" s="7"/>
      <c r="U22" s="7"/>
      <c r="V22" s="7"/>
      <c r="W22" s="7"/>
      <c r="X22" s="7"/>
      <c r="Y22" s="7"/>
      <c r="Z22" s="7"/>
      <c r="AA22" s="7"/>
      <c r="AB22" s="7"/>
      <c r="AC22" s="7"/>
      <c r="AD22" s="7"/>
    </row>
    <row r="23" spans="1:30" ht="14.25" customHeight="1" x14ac:dyDescent="0.3">
      <c r="A23" s="7"/>
      <c r="B23" s="7"/>
      <c r="C23" s="7"/>
      <c r="D23" s="78"/>
      <c r="E23" s="7"/>
      <c r="F23" s="73" t="s">
        <v>90</v>
      </c>
      <c r="G23" s="7"/>
      <c r="H23" s="73" t="s">
        <v>91</v>
      </c>
      <c r="I23" s="7"/>
      <c r="J23" s="73"/>
      <c r="K23" s="7"/>
      <c r="L23" s="73" t="s">
        <v>92</v>
      </c>
      <c r="M23" s="7"/>
      <c r="N23" s="73" t="s">
        <v>93</v>
      </c>
      <c r="O23" s="7"/>
      <c r="P23" s="73"/>
      <c r="Q23" s="7"/>
      <c r="R23" s="73"/>
      <c r="S23" s="7"/>
      <c r="T23" s="7"/>
      <c r="U23" s="7"/>
      <c r="V23" s="7"/>
      <c r="W23" s="7"/>
      <c r="X23" s="7"/>
      <c r="Y23" s="7"/>
      <c r="Z23" s="7"/>
      <c r="AA23" s="7"/>
      <c r="AB23" s="7"/>
      <c r="AC23" s="7"/>
      <c r="AD23" s="7"/>
    </row>
    <row r="24" spans="1:30" ht="14.25" customHeight="1" x14ac:dyDescent="0.3">
      <c r="A24" s="7"/>
      <c r="B24" s="7"/>
      <c r="C24" s="7"/>
      <c r="D24" s="78"/>
      <c r="E24" s="7"/>
      <c r="F24" s="78"/>
      <c r="G24" s="7"/>
      <c r="H24" s="78"/>
      <c r="I24" s="7"/>
      <c r="J24" s="78"/>
      <c r="K24" s="7"/>
      <c r="L24" s="78"/>
      <c r="M24" s="7"/>
      <c r="N24" s="78"/>
      <c r="O24" s="7"/>
      <c r="P24" s="78"/>
      <c r="Q24" s="7"/>
      <c r="R24" s="78"/>
      <c r="S24" s="7"/>
      <c r="T24" s="7"/>
      <c r="U24" s="7"/>
      <c r="V24" s="7"/>
      <c r="W24" s="7"/>
      <c r="X24" s="7"/>
      <c r="Y24" s="7"/>
      <c r="Z24" s="7"/>
      <c r="AA24" s="7"/>
      <c r="AB24" s="7"/>
      <c r="AC24" s="7"/>
      <c r="AD24" s="7"/>
    </row>
    <row r="25" spans="1:30" ht="15.75" customHeight="1" x14ac:dyDescent="0.3">
      <c r="A25" s="7"/>
      <c r="B25" s="7"/>
      <c r="C25" s="7"/>
      <c r="D25" s="78"/>
      <c r="E25" s="7"/>
      <c r="F25" s="74" t="s">
        <v>94</v>
      </c>
      <c r="G25" s="7"/>
      <c r="H25" s="76"/>
      <c r="I25" s="7"/>
      <c r="J25" s="76"/>
      <c r="K25" s="7"/>
      <c r="L25" s="76"/>
      <c r="M25" s="7"/>
      <c r="N25" s="76"/>
      <c r="O25" s="7"/>
      <c r="P25" s="76"/>
      <c r="Q25" s="7"/>
      <c r="R25" s="76"/>
      <c r="S25" s="7"/>
      <c r="T25" s="7"/>
      <c r="U25" s="7"/>
      <c r="V25" s="7"/>
      <c r="W25" s="7"/>
      <c r="X25" s="7"/>
      <c r="Y25" s="7"/>
      <c r="Z25" s="7"/>
      <c r="AA25" s="7"/>
      <c r="AB25" s="7"/>
      <c r="AC25" s="7"/>
      <c r="AD25" s="7"/>
    </row>
    <row r="26" spans="1:30" ht="11.25" customHeight="1" x14ac:dyDescent="0.3">
      <c r="A26" s="7"/>
      <c r="B26" s="7"/>
      <c r="C26" s="7"/>
      <c r="D26" s="78"/>
      <c r="E26" s="7"/>
      <c r="F26" s="73" t="s">
        <v>95</v>
      </c>
      <c r="G26" s="7"/>
      <c r="H26" s="76"/>
      <c r="I26" s="7"/>
      <c r="J26" s="76"/>
      <c r="K26" s="7"/>
      <c r="L26" s="76"/>
      <c r="M26" s="7"/>
      <c r="N26" s="76"/>
      <c r="O26" s="7"/>
      <c r="P26" s="76"/>
      <c r="Q26" s="7"/>
      <c r="R26" s="76"/>
      <c r="S26" s="7"/>
      <c r="T26" s="7"/>
      <c r="U26" s="7"/>
      <c r="V26" s="7"/>
      <c r="W26" s="7"/>
      <c r="X26" s="7"/>
      <c r="Y26" s="7"/>
      <c r="Z26" s="7"/>
      <c r="AA26" s="7"/>
      <c r="AB26" s="7"/>
      <c r="AC26" s="7"/>
      <c r="AD26" s="7"/>
    </row>
    <row r="27" spans="1:30" ht="15" customHeight="1" x14ac:dyDescent="0.3">
      <c r="A27" s="7"/>
      <c r="B27" s="7"/>
      <c r="C27" s="7"/>
      <c r="D27" s="76"/>
      <c r="E27" s="7"/>
      <c r="F27" s="76"/>
      <c r="G27" s="7"/>
      <c r="H27" s="76"/>
      <c r="I27" s="7"/>
      <c r="J27" s="76"/>
      <c r="K27" s="7"/>
      <c r="L27" s="76"/>
      <c r="M27" s="7"/>
      <c r="N27" s="76"/>
      <c r="O27" s="7"/>
      <c r="P27" s="76"/>
      <c r="Q27" s="7"/>
      <c r="R27" s="76"/>
      <c r="S27" s="7"/>
      <c r="T27" s="7"/>
      <c r="U27" s="7"/>
      <c r="V27" s="7"/>
      <c r="W27" s="7"/>
      <c r="X27" s="7"/>
      <c r="Y27" s="7"/>
      <c r="Z27" s="7"/>
      <c r="AA27" s="7"/>
      <c r="AB27" s="7"/>
      <c r="AC27" s="7"/>
      <c r="AD27" s="7"/>
    </row>
    <row r="28" spans="1:30" x14ac:dyDescent="0.3">
      <c r="A28" s="7"/>
      <c r="B28" s="7"/>
      <c r="C28" s="7"/>
      <c r="D28" s="79"/>
      <c r="E28" s="7"/>
      <c r="F28" s="79"/>
      <c r="G28" s="7"/>
      <c r="H28" s="79"/>
      <c r="I28" s="7"/>
      <c r="J28" s="79"/>
      <c r="K28" s="7"/>
      <c r="L28" s="79"/>
      <c r="M28" s="7"/>
      <c r="N28" s="79"/>
      <c r="O28" s="7"/>
      <c r="P28" s="79"/>
      <c r="Q28" s="7"/>
      <c r="R28" s="79"/>
      <c r="S28" s="7"/>
      <c r="T28" s="7"/>
      <c r="U28" s="7"/>
      <c r="V28" s="7"/>
      <c r="W28" s="7"/>
      <c r="X28" s="7"/>
      <c r="Y28" s="7"/>
      <c r="Z28" s="7"/>
      <c r="AA28" s="7"/>
      <c r="AB28" s="7"/>
      <c r="AC28" s="7"/>
      <c r="AD28" s="7"/>
    </row>
    <row r="29" spans="1:30" x14ac:dyDescent="0.3">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row>
    <row r="30" spans="1:30" x14ac:dyDescent="0.3">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row>
    <row r="31" spans="1:30" x14ac:dyDescent="0.3">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0" x14ac:dyDescent="0.3">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0" x14ac:dyDescent="0.3">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row>
    <row r="34" spans="1:30" x14ac:dyDescent="0.3">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row>
    <row r="35" spans="1:30" x14ac:dyDescent="0.3">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row>
    <row r="36" spans="1:30" x14ac:dyDescent="0.3">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row>
    <row r="37" spans="1:30" x14ac:dyDescent="0.3">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row>
    <row r="38" spans="1:30" x14ac:dyDescent="0.3">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row>
    <row r="39" spans="1:30" x14ac:dyDescent="0.3">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row>
    <row r="40" spans="1:30" x14ac:dyDescent="0.3">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row>
    <row r="41" spans="1:30" x14ac:dyDescent="0.3">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row>
    <row r="42" spans="1:30" x14ac:dyDescent="0.3">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0" x14ac:dyDescent="0.3">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x14ac:dyDescent="0.3">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0" x14ac:dyDescent="0.3">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row>
    <row r="46" spans="1:30" x14ac:dyDescent="0.3">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row>
    <row r="47" spans="1:30" x14ac:dyDescent="0.3">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row>
    <row r="48" spans="1:30" x14ac:dyDescent="0.3">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row>
    <row r="49" spans="1:30" x14ac:dyDescent="0.3">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row>
    <row r="50" spans="1:30" x14ac:dyDescent="0.3">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row>
    <row r="51" spans="1:30" x14ac:dyDescent="0.3">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row>
    <row r="52" spans="1:30" x14ac:dyDescent="0.3">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1:30" x14ac:dyDescent="0.3">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1:30" x14ac:dyDescent="0.3">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row>
    <row r="55" spans="1:30" x14ac:dyDescent="0.3">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row>
    <row r="56" spans="1:30" x14ac:dyDescent="0.3">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row>
    <row r="57" spans="1:30" x14ac:dyDescent="0.3">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row>
    <row r="58" spans="1:30" x14ac:dyDescent="0.3">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row>
    <row r="59" spans="1:30" x14ac:dyDescent="0.3">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row>
    <row r="60" spans="1:30" x14ac:dyDescent="0.3">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1:30" x14ac:dyDescent="0.3">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1:30" x14ac:dyDescent="0.3">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row>
    <row r="63" spans="1:30" x14ac:dyDescent="0.3">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row>
  </sheetData>
  <sheetProtection algorithmName="SHA-512" hashValue="Clw1pMERMi2jcntsjyaQzuAIcwGB/UaOzsEdtKDRodPEoYdLyEN8ssjT++8TA0LxsOqoeH31dBXH6+b6XzzHXA==" saltValue="2Qcrcg/vSttfK/dl4iGeqw==" spinCount="100000" sheet="1" objects="1" scenarios="1"/>
  <mergeCells count="1">
    <mergeCell ref="B5:B6"/>
  </mergeCells>
  <hyperlinks>
    <hyperlink ref="D3" location="'Door Heater Controls'!A1" display="Go to Calculation --&gt;"/>
    <hyperlink ref="F3" location="'ECM Evaporator Fan Motor'!A1" display="Go to Calculation --&gt;"/>
    <hyperlink ref="H3" location="'Electronic Defrost Controls'!A1" display="Go to Calculation --&gt;"/>
    <hyperlink ref="J3" location="'Evaporator Fan Controls'!A1" display="Go to Calculation --&gt;"/>
    <hyperlink ref="L3" location="'Night Covers for Display Cases'!A1" display="Go to Calculation --&gt;"/>
    <hyperlink ref="N3" location="'Solid and Glass Door Reach-ins'!A1" display="Go to Calculation --&gt;"/>
    <hyperlink ref="P3" location="'Strip Curtains for Walk-ins'!A1" display="Go to Calculation --&gt;"/>
    <hyperlink ref="R3" location="'Zero Energy Doors'!A1" display="Go to Calculation --&gt;"/>
    <hyperlink ref="T3" location="'Door Gaskets'!A1" display="Go to Calculation --&gt;"/>
  </hyperlinks>
  <pageMargins left="0.75" right="0.75" top="1" bottom="1" header="0.5" footer="0.5"/>
  <pageSetup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6"/>
  <sheetViews>
    <sheetView workbookViewId="0">
      <selection activeCell="H16" sqref="H16"/>
    </sheetView>
  </sheetViews>
  <sheetFormatPr defaultColWidth="9.109375" defaultRowHeight="15.6" x14ac:dyDescent="0.3"/>
  <cols>
    <col min="1" max="1" width="20" style="8" customWidth="1"/>
    <col min="2" max="2" width="13.6640625" style="8" customWidth="1"/>
    <col min="3" max="3" width="21.44140625" style="8" customWidth="1"/>
    <col min="4" max="4" width="21.109375" style="8" customWidth="1"/>
    <col min="5" max="5" width="33.33203125" style="8" customWidth="1"/>
    <col min="6" max="6" width="26" style="8" customWidth="1"/>
    <col min="7" max="10" width="12.6640625" style="8" customWidth="1"/>
    <col min="11" max="11" width="12.109375" style="8" customWidth="1"/>
    <col min="12" max="16384" width="9.109375" style="8"/>
  </cols>
  <sheetData>
    <row r="1" spans="1:25" ht="18" x14ac:dyDescent="0.35">
      <c r="A1" s="2" t="s">
        <v>96</v>
      </c>
      <c r="B1" s="3"/>
      <c r="C1" s="3"/>
      <c r="D1" s="3"/>
      <c r="E1" s="4" t="s">
        <v>97</v>
      </c>
      <c r="F1" s="3"/>
      <c r="G1" s="3"/>
      <c r="H1" s="5"/>
      <c r="I1" s="6"/>
      <c r="J1" s="6"/>
      <c r="K1" s="7"/>
      <c r="L1" s="7"/>
      <c r="M1" s="7"/>
      <c r="N1" s="7"/>
      <c r="O1" s="7"/>
      <c r="P1" s="7"/>
      <c r="Q1" s="7"/>
      <c r="R1" s="7"/>
      <c r="S1" s="7"/>
      <c r="T1" s="7"/>
      <c r="U1" s="7"/>
      <c r="V1" s="7"/>
      <c r="W1" s="7"/>
    </row>
    <row r="2" spans="1:25" ht="23.25" customHeight="1" thickBot="1" x14ac:dyDescent="0.35">
      <c r="A2" s="9" t="s">
        <v>159</v>
      </c>
      <c r="B2" s="10"/>
      <c r="C2" s="10"/>
      <c r="D2" s="10"/>
      <c r="E2" s="10"/>
      <c r="F2" s="10"/>
      <c r="G2" s="10"/>
      <c r="H2" s="11"/>
      <c r="I2" s="6"/>
      <c r="J2" s="6"/>
      <c r="K2" s="7"/>
      <c r="L2" s="7"/>
      <c r="M2" s="7"/>
      <c r="N2" s="7"/>
      <c r="O2" s="7"/>
      <c r="P2" s="7"/>
      <c r="Q2" s="7"/>
      <c r="R2" s="7"/>
      <c r="S2" s="7"/>
      <c r="T2" s="7"/>
      <c r="U2" s="7"/>
      <c r="V2" s="7"/>
      <c r="W2" s="7"/>
    </row>
    <row r="3" spans="1:25" ht="15.75" customHeight="1" x14ac:dyDescent="0.3">
      <c r="A3" s="12"/>
      <c r="B3" s="12"/>
      <c r="C3" s="12"/>
      <c r="D3" s="12"/>
      <c r="E3" s="12"/>
      <c r="F3" s="12"/>
      <c r="G3" s="12"/>
      <c r="H3" s="12"/>
      <c r="I3" s="12"/>
      <c r="J3" s="12"/>
      <c r="K3" s="12"/>
      <c r="L3" s="7"/>
      <c r="M3" s="7"/>
      <c r="N3" s="7"/>
      <c r="O3" s="7"/>
      <c r="P3" s="7"/>
      <c r="Q3" s="7"/>
      <c r="R3" s="7"/>
      <c r="S3" s="7"/>
      <c r="T3" s="7"/>
      <c r="U3" s="7"/>
      <c r="V3" s="7"/>
      <c r="W3" s="7"/>
    </row>
    <row r="4" spans="1:25" ht="21" customHeight="1" x14ac:dyDescent="0.3">
      <c r="A4" s="13" t="s">
        <v>98</v>
      </c>
      <c r="B4" s="143"/>
      <c r="C4" s="144"/>
      <c r="E4" s="13" t="s">
        <v>99</v>
      </c>
      <c r="F4" s="145"/>
      <c r="G4" s="146"/>
      <c r="H4" s="6"/>
      <c r="J4" s="7"/>
      <c r="K4" s="7"/>
      <c r="L4" s="7"/>
      <c r="M4" s="7"/>
      <c r="N4" s="7"/>
      <c r="O4" s="7"/>
      <c r="P4" s="7"/>
      <c r="Q4" s="7"/>
      <c r="R4" s="7"/>
      <c r="S4" s="7"/>
      <c r="T4" s="7"/>
      <c r="U4" s="7"/>
      <c r="V4" s="7"/>
      <c r="W4" s="7"/>
    </row>
    <row r="5" spans="1:25" ht="9" customHeight="1" x14ac:dyDescent="0.3">
      <c r="A5" s="13"/>
      <c r="B5" s="14"/>
      <c r="C5" s="15"/>
      <c r="D5" s="15"/>
      <c r="E5" s="16"/>
      <c r="F5" s="16"/>
      <c r="G5" s="16"/>
      <c r="H5" s="6"/>
      <c r="I5" s="6"/>
      <c r="J5" s="7"/>
      <c r="K5" s="7"/>
      <c r="L5" s="7"/>
      <c r="M5" s="7"/>
      <c r="N5" s="7"/>
      <c r="O5" s="7"/>
      <c r="P5" s="7"/>
      <c r="Q5" s="7"/>
      <c r="R5" s="7"/>
      <c r="S5" s="7"/>
      <c r="T5" s="7"/>
      <c r="U5" s="7"/>
      <c r="V5" s="7"/>
      <c r="W5" s="7"/>
    </row>
    <row r="6" spans="1:25" ht="21.75" customHeight="1" x14ac:dyDescent="0.3">
      <c r="A6" s="13" t="s">
        <v>100</v>
      </c>
      <c r="B6" s="145"/>
      <c r="C6" s="146"/>
      <c r="E6" s="13" t="s">
        <v>101</v>
      </c>
      <c r="F6" s="145"/>
      <c r="G6" s="146"/>
      <c r="H6" s="6"/>
      <c r="I6" s="6"/>
      <c r="J6" s="7"/>
      <c r="K6" s="7"/>
      <c r="L6" s="7"/>
      <c r="M6" s="7"/>
      <c r="N6" s="7"/>
      <c r="O6" s="7"/>
      <c r="P6" s="7"/>
      <c r="Q6" s="7"/>
      <c r="R6" s="7"/>
      <c r="S6" s="7"/>
      <c r="T6" s="7"/>
      <c r="U6" s="7"/>
      <c r="V6" s="7"/>
      <c r="W6" s="7"/>
    </row>
    <row r="7" spans="1:25" ht="17.399999999999999" x14ac:dyDescent="0.3">
      <c r="A7" s="17"/>
      <c r="B7" s="17"/>
      <c r="C7" s="17"/>
      <c r="D7" s="17"/>
      <c r="E7" s="17"/>
      <c r="F7" s="17"/>
      <c r="G7" s="17"/>
      <c r="H7" s="17"/>
      <c r="I7" s="17"/>
      <c r="J7" s="17"/>
      <c r="K7" s="18"/>
      <c r="L7" s="7"/>
      <c r="M7" s="7"/>
      <c r="N7" s="7"/>
      <c r="O7" s="7"/>
      <c r="P7" s="7"/>
      <c r="Q7" s="7"/>
      <c r="R7" s="7"/>
      <c r="S7" s="7"/>
      <c r="T7" s="7"/>
      <c r="U7" s="7"/>
      <c r="V7" s="7"/>
      <c r="W7" s="7"/>
    </row>
    <row r="8" spans="1:25" x14ac:dyDescent="0.3">
      <c r="A8" s="135"/>
      <c r="B8" s="135"/>
      <c r="C8" s="135"/>
      <c r="D8" s="135"/>
      <c r="E8" s="135"/>
      <c r="F8" s="135"/>
      <c r="G8" s="135"/>
      <c r="H8" s="135"/>
      <c r="I8" s="135"/>
      <c r="J8" s="135"/>
      <c r="K8" s="7"/>
      <c r="L8" s="7"/>
      <c r="M8" s="7"/>
      <c r="N8" s="7"/>
      <c r="O8" s="7"/>
      <c r="P8" s="7"/>
      <c r="Q8" s="7"/>
      <c r="R8" s="7"/>
      <c r="S8" s="7"/>
      <c r="T8" s="7"/>
      <c r="U8" s="7"/>
      <c r="V8" s="7"/>
      <c r="W8" s="7"/>
    </row>
    <row r="9" spans="1:25" ht="16.2" x14ac:dyDescent="0.3">
      <c r="A9" s="19"/>
      <c r="B9" s="20"/>
      <c r="C9" s="20"/>
      <c r="D9" s="20"/>
      <c r="E9" s="20"/>
      <c r="F9" s="20"/>
      <c r="G9" s="20"/>
      <c r="H9" s="19"/>
      <c r="I9" s="19"/>
      <c r="J9" s="19"/>
      <c r="K9" s="7"/>
      <c r="L9" s="7"/>
      <c r="M9" s="7"/>
      <c r="N9" s="7"/>
      <c r="O9" s="7"/>
      <c r="P9" s="7"/>
      <c r="Q9" s="7"/>
      <c r="R9" s="7"/>
      <c r="S9" s="7"/>
      <c r="T9" s="7"/>
      <c r="U9" s="7"/>
      <c r="V9" s="7"/>
      <c r="W9" s="7"/>
    </row>
    <row r="10" spans="1:25" x14ac:dyDescent="0.3">
      <c r="A10" s="150" t="s">
        <v>102</v>
      </c>
      <c r="B10" s="151"/>
      <c r="C10" s="151"/>
      <c r="D10" s="151"/>
      <c r="E10" s="151"/>
      <c r="F10" s="151"/>
      <c r="G10" s="151"/>
      <c r="H10" s="151"/>
      <c r="I10" s="151"/>
      <c r="J10" s="7"/>
      <c r="K10" s="7"/>
      <c r="L10" s="7"/>
      <c r="M10" s="7"/>
      <c r="N10" s="7"/>
      <c r="O10" s="7"/>
      <c r="P10" s="7"/>
      <c r="Q10" s="7"/>
      <c r="R10" s="7"/>
      <c r="S10" s="7"/>
      <c r="T10" s="7"/>
      <c r="U10" s="7"/>
    </row>
    <row r="11" spans="1:25" x14ac:dyDescent="0.3">
      <c r="A11" s="82" t="s">
        <v>103</v>
      </c>
      <c r="B11" s="24"/>
      <c r="C11" s="25"/>
      <c r="D11" s="25"/>
      <c r="E11" s="25"/>
      <c r="F11" s="24"/>
      <c r="G11" s="24"/>
      <c r="H11" s="26"/>
      <c r="I11" s="26"/>
      <c r="J11" s="26"/>
      <c r="K11" s="7"/>
      <c r="L11" s="7"/>
      <c r="M11" s="7"/>
      <c r="N11" s="7"/>
      <c r="O11" s="7"/>
      <c r="P11" s="7"/>
      <c r="Q11" s="7"/>
      <c r="R11" s="7"/>
      <c r="S11" s="7"/>
      <c r="T11" s="7"/>
      <c r="U11" s="7"/>
      <c r="V11" s="7"/>
      <c r="W11" s="7"/>
    </row>
    <row r="12" spans="1:25" x14ac:dyDescent="0.3">
      <c r="A12" s="27" t="s">
        <v>104</v>
      </c>
      <c r="B12" s="28" t="s">
        <v>105</v>
      </c>
      <c r="C12" s="25"/>
      <c r="D12" s="25"/>
      <c r="E12" s="25"/>
      <c r="F12" s="24"/>
      <c r="G12" s="24"/>
      <c r="H12" s="26"/>
      <c r="I12" s="26"/>
      <c r="J12" s="26"/>
      <c r="K12" s="7"/>
      <c r="L12" s="7"/>
      <c r="M12" s="7"/>
      <c r="N12" s="7"/>
      <c r="O12" s="7"/>
      <c r="P12" s="7"/>
      <c r="Q12" s="7"/>
      <c r="R12" s="7"/>
      <c r="S12" s="7"/>
      <c r="T12" s="7"/>
      <c r="U12" s="7"/>
      <c r="V12" s="7"/>
      <c r="W12" s="7"/>
    </row>
    <row r="13" spans="1:25" x14ac:dyDescent="0.3">
      <c r="A13" s="27" t="s">
        <v>106</v>
      </c>
      <c r="B13" s="28" t="s">
        <v>107</v>
      </c>
      <c r="C13" s="25"/>
      <c r="D13" s="25"/>
      <c r="E13" s="25"/>
      <c r="F13" s="130"/>
      <c r="G13" s="24"/>
      <c r="H13" s="26"/>
      <c r="I13" s="26"/>
      <c r="J13" s="26"/>
      <c r="K13" s="7"/>
      <c r="L13" s="7"/>
      <c r="M13" s="7"/>
      <c r="N13" s="7"/>
      <c r="O13" s="7"/>
      <c r="P13" s="7"/>
      <c r="Q13" s="7"/>
      <c r="R13" s="7"/>
      <c r="S13" s="7"/>
      <c r="T13" s="7"/>
      <c r="U13" s="7"/>
      <c r="V13" s="7"/>
      <c r="W13" s="7"/>
    </row>
    <row r="14" spans="1:25" x14ac:dyDescent="0.3">
      <c r="A14" s="23"/>
      <c r="B14" s="24"/>
      <c r="C14" s="25"/>
      <c r="D14" s="25"/>
      <c r="E14" s="25"/>
      <c r="F14" s="24"/>
      <c r="G14" s="24"/>
      <c r="H14" s="26"/>
      <c r="I14" s="26"/>
      <c r="J14" s="26"/>
      <c r="K14" s="7"/>
      <c r="L14" s="7"/>
      <c r="M14" s="7"/>
      <c r="N14" s="7"/>
      <c r="O14" s="7"/>
      <c r="P14" s="7"/>
      <c r="Q14" s="7"/>
      <c r="R14" s="7"/>
      <c r="S14" s="7"/>
      <c r="T14" s="7"/>
      <c r="U14" s="7"/>
      <c r="V14" s="7"/>
      <c r="W14" s="7"/>
    </row>
    <row r="15" spans="1:25" ht="31.2" x14ac:dyDescent="0.3">
      <c r="A15" s="39" t="s">
        <v>160</v>
      </c>
      <c r="B15" s="28" t="s">
        <v>109</v>
      </c>
      <c r="C15" s="28" t="s">
        <v>161</v>
      </c>
      <c r="D15" s="28" t="s">
        <v>162</v>
      </c>
      <c r="E15" s="28" t="s">
        <v>163</v>
      </c>
      <c r="F15" s="28" t="s">
        <v>164</v>
      </c>
      <c r="G15" s="39" t="s">
        <v>296</v>
      </c>
      <c r="H15" s="39" t="s">
        <v>297</v>
      </c>
      <c r="I15" s="39" t="s">
        <v>294</v>
      </c>
      <c r="J15" s="30"/>
      <c r="K15" s="26"/>
      <c r="L15" s="26"/>
      <c r="M15" s="7"/>
      <c r="N15" s="7"/>
      <c r="O15" s="7"/>
      <c r="P15" s="7"/>
      <c r="Q15" s="7"/>
      <c r="R15" s="7"/>
      <c r="S15" s="7"/>
      <c r="T15" s="7"/>
      <c r="U15" s="7"/>
      <c r="V15" s="7"/>
      <c r="W15" s="7"/>
      <c r="X15" s="7"/>
      <c r="Y15" s="7"/>
    </row>
    <row r="16" spans="1:25" x14ac:dyDescent="0.3">
      <c r="A16" s="38">
        <v>1</v>
      </c>
      <c r="B16" s="40"/>
      <c r="C16" s="40"/>
      <c r="D16" s="40"/>
      <c r="E16" s="40"/>
      <c r="F16" s="40"/>
      <c r="G16" s="27" t="str">
        <f>IF(OR(B16="",C16="",D16="",E16="",F16="",$B$13=""),"",(((B16*C16*(D16^1.5)*(IF(F16="Conditioned",1,VLOOKUP($B$13,'Lookup Values'!$CJ$24:$CN$29,MATCH('High Speed Doors'!E16,'Lookup Values'!$CJ$24:$CN$24,0),FALSE))))/(2.8*3412))))</f>
        <v/>
      </c>
      <c r="H16" s="27" t="str">
        <f>IF(OR(B16="",C16="",D16="",E16="",F16="",$B$13=""),"",(((B16*C16*(D16^1.5)*(IF(F16="Conditioned",1,VLOOKUP($B$13,'Lookup Values'!$CJ$32:$CN$37,MATCH('High Speed Doors'!E16,'Lookup Values'!$CJ$32:$CN$32,0),FALSE))))/(2.8*3412))))</f>
        <v/>
      </c>
      <c r="I16" s="31" t="str">
        <f>IF(OR(B16="",C16="",D16="",E16="",F16="",$B$13=""),"",(B16*C16*(D16^1.5)*(IF(F16="Conditioned",HLOOKUP(E16,'Lookup Values'!$CJ$16:$CN$17,2,FALSE),VLOOKUP('High Speed Doors'!$B$13,'Lookup Values'!$CJ$9:$CN$14,MATCH('High Speed Doors'!E16,'Lookup Values'!$CJ$9:$CN$9,0),0))))/(2.8*3412))</f>
        <v/>
      </c>
      <c r="J16" s="26"/>
      <c r="K16" s="26"/>
      <c r="L16" s="26"/>
      <c r="M16" s="7"/>
      <c r="N16" s="7"/>
      <c r="O16" s="7"/>
      <c r="P16" s="7"/>
      <c r="Q16" s="7"/>
      <c r="R16" s="7"/>
      <c r="S16" s="7"/>
      <c r="T16" s="7"/>
      <c r="U16" s="7"/>
      <c r="V16" s="7"/>
      <c r="W16" s="7"/>
      <c r="X16" s="7"/>
      <c r="Y16" s="7"/>
    </row>
    <row r="17" spans="1:25" x14ac:dyDescent="0.3">
      <c r="A17" s="38">
        <v>2</v>
      </c>
      <c r="B17" s="40"/>
      <c r="C17" s="40"/>
      <c r="D17" s="40"/>
      <c r="E17" s="40"/>
      <c r="F17" s="40"/>
      <c r="G17" s="27" t="str">
        <f>IF(OR(B17="",C17="",D17="",E17="",F17="",$B$13=""),"",(((B17*C17*(D17^1.5)*(IF(F17="Conditioned",1,VLOOKUP($B$13,'Lookup Values'!$CJ$24:$CN$29,MATCH('High Speed Doors'!E17,'Lookup Values'!$CJ$24:$CN$24,0),FALSE))))/(2.8*3412))))</f>
        <v/>
      </c>
      <c r="H17" s="27" t="str">
        <f>IF(OR(B17="",C17="",D17="",E17="",F17="",$B$13=""),"",(((B17*C17*(D17^1.5)*(IF(F17="Conditioned",1,VLOOKUP($B$13,'Lookup Values'!$CJ$32:$CN$37,MATCH('High Speed Doors'!E17,'Lookup Values'!$CJ$32:$CN$32,0),FALSE))))/(2.8*3412))))</f>
        <v/>
      </c>
      <c r="I17" s="31" t="str">
        <f>IF(OR(B17="",C17="",D17="",E17="",F17="",$B$13=""),"",(B17*C17*(D17^1.5)*(IF(F17="Conditioned",HLOOKUP(E17,'Lookup Values'!$CJ$16:$CN$17,2,FALSE),VLOOKUP('High Speed Doors'!$B$13,'Lookup Values'!$CJ$9:$CN$14,MATCH('High Speed Doors'!E17,'Lookup Values'!$CJ$9:$CN$9,0),0))))/(2.8*3412))</f>
        <v/>
      </c>
      <c r="J17" s="26"/>
      <c r="K17" s="26"/>
      <c r="L17" s="26"/>
      <c r="M17" s="7"/>
      <c r="N17" s="7"/>
      <c r="O17" s="7"/>
      <c r="P17" s="7"/>
      <c r="Q17" s="7"/>
      <c r="R17" s="7"/>
      <c r="S17" s="7"/>
      <c r="T17" s="7"/>
      <c r="U17" s="7"/>
      <c r="V17" s="7"/>
      <c r="W17" s="7"/>
      <c r="X17" s="7"/>
      <c r="Y17" s="7"/>
    </row>
    <row r="18" spans="1:25" x14ac:dyDescent="0.3">
      <c r="A18" s="38">
        <v>3</v>
      </c>
      <c r="B18" s="40"/>
      <c r="C18" s="40"/>
      <c r="D18" s="40"/>
      <c r="E18" s="40"/>
      <c r="F18" s="40"/>
      <c r="G18" s="27" t="str">
        <f>IF(OR(B18="",C18="",D18="",E18="",F18="",$B$13=""),"",(((B18*C18*(D18^1.5)*(IF(F18="Conditioned",1,VLOOKUP($B$13,'Lookup Values'!$CJ$24:$CN$29,MATCH('High Speed Doors'!E18,'Lookup Values'!$CJ$24:$CN$24,0),FALSE))))/(2.8*3412))))</f>
        <v/>
      </c>
      <c r="H18" s="27" t="str">
        <f>IF(OR(B18="",C18="",D18="",E18="",F18="",$B$13=""),"",(((B18*C18*(D18^1.5)*(IF(F18="Conditioned",1,VLOOKUP($B$13,'Lookup Values'!$CJ$32:$CN$37,MATCH('High Speed Doors'!E18,'Lookup Values'!$CJ$32:$CN$32,0),FALSE))))/(2.8*3412))))</f>
        <v/>
      </c>
      <c r="I18" s="31" t="str">
        <f>IF(OR(B18="",C18="",D18="",E18="",F18="",$B$13=""),"",(B18*C18*(D18^1.5)*(IF(F18="Conditioned",HLOOKUP(E18,'Lookup Values'!$CJ$16:$CN$17,2,FALSE),VLOOKUP('High Speed Doors'!$B$13,'Lookup Values'!$CJ$9:$CN$14,MATCH('High Speed Doors'!E18,'Lookup Values'!$CJ$9:$CN$9,0),0))))/(2.8*3412))</f>
        <v/>
      </c>
      <c r="J18" s="26"/>
      <c r="K18" s="26"/>
      <c r="L18" s="26"/>
      <c r="M18" s="7"/>
      <c r="N18" s="7"/>
      <c r="O18" s="7"/>
      <c r="P18" s="7"/>
      <c r="Q18" s="7"/>
      <c r="R18" s="7"/>
      <c r="S18" s="7"/>
      <c r="T18" s="7"/>
      <c r="U18" s="7"/>
      <c r="V18" s="7"/>
      <c r="W18" s="7"/>
      <c r="X18" s="7"/>
      <c r="Y18" s="7"/>
    </row>
    <row r="19" spans="1:25" x14ac:dyDescent="0.3">
      <c r="A19" s="38">
        <v>4</v>
      </c>
      <c r="B19" s="40"/>
      <c r="C19" s="40"/>
      <c r="D19" s="40"/>
      <c r="E19" s="40"/>
      <c r="F19" s="40"/>
      <c r="G19" s="27" t="str">
        <f>IF(OR(B19="",C19="",D19="",E19="",F19="",$B$13=""),"",(((B19*C19*(D19^1.5)*(IF(F19="Conditioned",1,VLOOKUP($B$13,'Lookup Values'!$CJ$24:$CN$29,MATCH('High Speed Doors'!E19,'Lookup Values'!$CJ$24:$CN$24,0),FALSE))))/(2.8*3412))))</f>
        <v/>
      </c>
      <c r="H19" s="27" t="str">
        <f>IF(OR(B19="",C19="",D19="",E19="",F19="",$B$13=""),"",(((B19*C19*(D19^1.5)*(IF(F19="Conditioned",1,VLOOKUP($B$13,'Lookup Values'!$CJ$32:$CN$37,MATCH('High Speed Doors'!E19,'Lookup Values'!$CJ$32:$CN$32,0),FALSE))))/(2.8*3412))))</f>
        <v/>
      </c>
      <c r="I19" s="31" t="str">
        <f>IF(OR(B19="",C19="",D19="",E19="",F19="",$B$13=""),"",(B19*C19*(D19^1.5)*(IF(F19="Conditioned",HLOOKUP(E19,'Lookup Values'!$CJ$16:$CN$17,2,FALSE),VLOOKUP('High Speed Doors'!$B$13,'Lookup Values'!$CJ$9:$CN$14,MATCH('High Speed Doors'!E19,'Lookup Values'!$CJ$9:$CN$9,0),0))))/(2.8*3412))</f>
        <v/>
      </c>
      <c r="J19" s="26"/>
      <c r="K19" s="26"/>
      <c r="L19" s="26"/>
      <c r="M19" s="7"/>
      <c r="N19" s="7"/>
      <c r="O19" s="7"/>
      <c r="P19" s="7"/>
      <c r="Q19" s="7"/>
      <c r="R19" s="7"/>
      <c r="S19" s="7"/>
      <c r="T19" s="7"/>
      <c r="U19" s="7"/>
      <c r="V19" s="7"/>
      <c r="W19" s="7"/>
      <c r="X19" s="7"/>
      <c r="Y19" s="7"/>
    </row>
    <row r="20" spans="1:25" x14ac:dyDescent="0.3">
      <c r="A20" s="38">
        <v>5</v>
      </c>
      <c r="B20" s="40"/>
      <c r="C20" s="40"/>
      <c r="D20" s="40"/>
      <c r="E20" s="40"/>
      <c r="F20" s="40"/>
      <c r="G20" s="27" t="str">
        <f>IF(OR(B20="",C20="",D20="",E20="",F20="",$B$13=""),"",(((B20*C20*(D20^1.5)*(IF(F20="Conditioned",1,VLOOKUP($B$13,'Lookup Values'!$CJ$24:$CN$29,MATCH('High Speed Doors'!E20,'Lookup Values'!$CJ$24:$CN$24,0),FALSE))))/(2.8*3412))))</f>
        <v/>
      </c>
      <c r="H20" s="27" t="str">
        <f>IF(OR(B20="",C20="",D20="",E20="",F20="",$B$13=""),"",(((B20*C20*(D20^1.5)*(IF(F20="Conditioned",1,VLOOKUP($B$13,'Lookup Values'!$CJ$32:$CN$37,MATCH('High Speed Doors'!E20,'Lookup Values'!$CJ$32:$CN$32,0),FALSE))))/(2.8*3412))))</f>
        <v/>
      </c>
      <c r="I20" s="31" t="str">
        <f>IF(OR(B20="",C20="",D20="",E20="",F20="",$B$13=""),"",(B20*C20*(D20^1.5)*(IF(F20="Conditioned",HLOOKUP(E20,'Lookup Values'!$CJ$16:$CN$17,2,FALSE),VLOOKUP('High Speed Doors'!$B$13,'Lookup Values'!$CJ$9:$CN$14,MATCH('High Speed Doors'!E20,'Lookup Values'!$CJ$9:$CN$9,0),0))))/(2.8*3412))</f>
        <v/>
      </c>
      <c r="J20" s="26"/>
      <c r="K20" s="26"/>
      <c r="L20" s="26"/>
      <c r="M20" s="7"/>
      <c r="N20" s="7"/>
      <c r="O20" s="7"/>
      <c r="P20" s="7"/>
      <c r="Q20" s="7"/>
      <c r="R20" s="7"/>
      <c r="S20" s="7"/>
      <c r="T20" s="7"/>
      <c r="U20" s="7"/>
      <c r="V20" s="7"/>
      <c r="W20" s="7"/>
      <c r="X20" s="7"/>
      <c r="Y20" s="7"/>
    </row>
    <row r="21" spans="1:25" x14ac:dyDescent="0.3">
      <c r="A21" s="38">
        <v>6</v>
      </c>
      <c r="B21" s="40"/>
      <c r="C21" s="40"/>
      <c r="D21" s="40"/>
      <c r="E21" s="40"/>
      <c r="F21" s="40"/>
      <c r="G21" s="27" t="str">
        <f>IF(OR(B21="",C21="",D21="",E21="",F21="",$B$13=""),"",(((B21*C21*(D21^1.5)*(IF(F21="Conditioned",1,VLOOKUP($B$13,'Lookup Values'!$CJ$24:$CN$29,MATCH('High Speed Doors'!E21,'Lookup Values'!$CJ$24:$CN$24,0),FALSE))))/(2.8*3412))))</f>
        <v/>
      </c>
      <c r="H21" s="27" t="str">
        <f>IF(OR(B21="",C21="",D21="",E21="",F21="",$B$13=""),"",(((B21*C21*(D21^1.5)*(IF(F21="Conditioned",1,VLOOKUP($B$13,'Lookup Values'!$CJ$32:$CN$37,MATCH('High Speed Doors'!E21,'Lookup Values'!$CJ$32:$CN$32,0),FALSE))))/(2.8*3412))))</f>
        <v/>
      </c>
      <c r="I21" s="31" t="str">
        <f>IF(OR(B21="",C21="",D21="",E21="",F21="",$B$13=""),"",(B21*C21*(D21^1.5)*(IF(F21="Conditioned",HLOOKUP(E21,'Lookup Values'!$CJ$16:$CN$17,2,FALSE),VLOOKUP('High Speed Doors'!$B$13,'Lookup Values'!$CJ$9:$CN$14,MATCH('High Speed Doors'!E21,'Lookup Values'!$CJ$9:$CN$9,0),0))))/(2.8*3412))</f>
        <v/>
      </c>
      <c r="J21" s="26"/>
      <c r="K21" s="26"/>
      <c r="L21" s="26"/>
      <c r="M21" s="7"/>
      <c r="N21" s="7"/>
      <c r="O21" s="7"/>
      <c r="P21" s="7"/>
      <c r="Q21" s="7"/>
      <c r="R21" s="7"/>
      <c r="S21" s="7"/>
      <c r="T21" s="7"/>
      <c r="U21" s="7"/>
      <c r="V21" s="7"/>
      <c r="W21" s="7"/>
      <c r="X21" s="7"/>
      <c r="Y21" s="7"/>
    </row>
    <row r="22" spans="1:25" x14ac:dyDescent="0.3">
      <c r="A22" s="38">
        <v>7</v>
      </c>
      <c r="B22" s="40"/>
      <c r="C22" s="40"/>
      <c r="D22" s="40"/>
      <c r="E22" s="40"/>
      <c r="F22" s="40"/>
      <c r="G22" s="27" t="str">
        <f>IF(OR(B22="",C22="",D22="",E22="",F22="",$B$13=""),"",(((B22*C22*(D22^1.5)*(IF(F22="Conditioned",1,VLOOKUP($B$13,'Lookup Values'!$CJ$24:$CN$29,MATCH('High Speed Doors'!E22,'Lookup Values'!$CJ$24:$CN$24,0),FALSE))))/(2.8*3412))))</f>
        <v/>
      </c>
      <c r="H22" s="27" t="str">
        <f>IF(OR(B22="",C22="",D22="",E22="",F22="",$B$13=""),"",(((B22*C22*(D22^1.5)*(IF(F22="Conditioned",1,VLOOKUP($B$13,'Lookup Values'!$CJ$32:$CN$37,MATCH('High Speed Doors'!E22,'Lookup Values'!$CJ$32:$CN$32,0),FALSE))))/(2.8*3412))))</f>
        <v/>
      </c>
      <c r="I22" s="31" t="str">
        <f>IF(OR(B22="",C22="",D22="",E22="",F22="",$B$13=""),"",(B22*C22*(D22^1.5)*(IF(F22="Conditioned",HLOOKUP(E22,'Lookup Values'!$CJ$16:$CN$17,2,FALSE),VLOOKUP('High Speed Doors'!$B$13,'Lookup Values'!$CJ$9:$CN$14,MATCH('High Speed Doors'!E22,'Lookup Values'!$CJ$9:$CN$9,0),0))))/(2.8*3412))</f>
        <v/>
      </c>
      <c r="J22" s="26"/>
      <c r="K22" s="26"/>
      <c r="L22" s="26"/>
      <c r="M22" s="7"/>
      <c r="N22" s="7"/>
      <c r="O22" s="7"/>
      <c r="P22" s="7"/>
      <c r="Q22" s="7"/>
      <c r="R22" s="7"/>
      <c r="S22" s="7"/>
      <c r="T22" s="7"/>
      <c r="U22" s="7"/>
      <c r="V22" s="7"/>
      <c r="W22" s="7"/>
      <c r="X22" s="7"/>
      <c r="Y22" s="7"/>
    </row>
    <row r="23" spans="1:25" x14ac:dyDescent="0.3">
      <c r="A23" s="38">
        <v>8</v>
      </c>
      <c r="B23" s="40"/>
      <c r="C23" s="40"/>
      <c r="D23" s="40"/>
      <c r="E23" s="40"/>
      <c r="F23" s="40"/>
      <c r="G23" s="27" t="str">
        <f>IF(OR(B23="",C23="",D23="",E23="",F23="",$B$13=""),"",(((B23*C23*(D23^1.5)*(IF(F23="Conditioned",1,VLOOKUP($B$13,'Lookup Values'!$CJ$24:$CN$29,MATCH('High Speed Doors'!E23,'Lookup Values'!$CJ$24:$CN$24,0),FALSE))))/(2.8*3412))))</f>
        <v/>
      </c>
      <c r="H23" s="27" t="str">
        <f>IF(OR(B23="",C23="",D23="",E23="",F23="",$B$13=""),"",(((B23*C23*(D23^1.5)*(IF(F23="Conditioned",1,VLOOKUP($B$13,'Lookup Values'!$CJ$32:$CN$37,MATCH('High Speed Doors'!E23,'Lookup Values'!$CJ$32:$CN$32,0),FALSE))))/(2.8*3412))))</f>
        <v/>
      </c>
      <c r="I23" s="31" t="str">
        <f>IF(OR(B23="",C23="",D23="",E23="",F23="",$B$13=""),"",(B23*C23*(D23^1.5)*(IF(F23="Conditioned",HLOOKUP(E23,'Lookup Values'!$CJ$16:$CN$17,2,FALSE),VLOOKUP('High Speed Doors'!$B$13,'Lookup Values'!$CJ$9:$CN$14,MATCH('High Speed Doors'!E23,'Lookup Values'!$CJ$9:$CN$9,0),0))))/(2.8*3412))</f>
        <v/>
      </c>
      <c r="J23" s="26"/>
      <c r="K23" s="26"/>
      <c r="L23" s="26"/>
      <c r="M23" s="7"/>
      <c r="N23" s="7"/>
      <c r="O23" s="7"/>
      <c r="P23" s="7"/>
      <c r="Q23" s="7"/>
      <c r="R23" s="7"/>
      <c r="S23" s="7"/>
      <c r="T23" s="7"/>
      <c r="U23" s="7"/>
      <c r="V23" s="7"/>
      <c r="W23" s="7"/>
      <c r="X23" s="7"/>
      <c r="Y23" s="7"/>
    </row>
    <row r="24" spans="1:25" x14ac:dyDescent="0.3">
      <c r="A24" s="38">
        <v>9</v>
      </c>
      <c r="B24" s="40"/>
      <c r="C24" s="40"/>
      <c r="D24" s="40"/>
      <c r="E24" s="40"/>
      <c r="F24" s="40"/>
      <c r="G24" s="27" t="str">
        <f>IF(OR(B24="",C24="",D24="",E24="",F24="",$B$13=""),"",(((B24*C24*(D24^1.5)*(IF(F24="Conditioned",1,VLOOKUP($B$13,'Lookup Values'!$CJ$24:$CN$29,MATCH('High Speed Doors'!E24,'Lookup Values'!$CJ$24:$CN$24,0),FALSE))))/(2.8*3412))))</f>
        <v/>
      </c>
      <c r="H24" s="27" t="str">
        <f>IF(OR(B24="",C24="",D24="",E24="",F24="",$B$13=""),"",(((B24*C24*(D24^1.5)*(IF(F24="Conditioned",1,VLOOKUP($B$13,'Lookup Values'!$CJ$32:$CN$37,MATCH('High Speed Doors'!E24,'Lookup Values'!$CJ$32:$CN$32,0),FALSE))))/(2.8*3412))))</f>
        <v/>
      </c>
      <c r="I24" s="31" t="str">
        <f>IF(OR(B24="",C24="",D24="",E24="",F24="",$B$13=""),"",(B24*C24*(D24^1.5)*(IF(F24="Conditioned",HLOOKUP(E24,'Lookup Values'!$CJ$16:$CN$17,2,FALSE),VLOOKUP('High Speed Doors'!$B$13,'Lookup Values'!$CJ$9:$CN$14,MATCH('High Speed Doors'!E24,'Lookup Values'!$CJ$9:$CN$9,0),0))))/(2.8*3412))</f>
        <v/>
      </c>
      <c r="J24" s="26"/>
      <c r="K24" s="26"/>
      <c r="L24" s="26"/>
      <c r="M24" s="7"/>
      <c r="N24" s="7"/>
      <c r="O24" s="7"/>
      <c r="P24" s="7"/>
      <c r="Q24" s="7"/>
      <c r="R24" s="7"/>
      <c r="S24" s="7"/>
      <c r="T24" s="7"/>
      <c r="U24" s="7"/>
      <c r="V24" s="7"/>
      <c r="W24" s="7"/>
      <c r="X24" s="7"/>
      <c r="Y24" s="7"/>
    </row>
    <row r="25" spans="1:25" x14ac:dyDescent="0.3">
      <c r="A25" s="38">
        <v>10</v>
      </c>
      <c r="B25" s="40"/>
      <c r="C25" s="40"/>
      <c r="D25" s="40"/>
      <c r="E25" s="40"/>
      <c r="F25" s="40"/>
      <c r="G25" s="27" t="str">
        <f>IF(OR(B25="",C25="",D25="",E25="",F25="",$B$13=""),"",(((B25*C25*(D25^1.5)*(IF(F25="Conditioned",1,VLOOKUP($B$13,'Lookup Values'!$CJ$24:$CN$29,MATCH('High Speed Doors'!E25,'Lookup Values'!$CJ$24:$CN$24,0),FALSE))))/(2.8*3412))))</f>
        <v/>
      </c>
      <c r="H25" s="27" t="str">
        <f>IF(OR(B25="",C25="",D25="",E25="",F25="",$B$13=""),"",(((B25*C25*(D25^1.5)*(IF(F25="Conditioned",1,VLOOKUP($B$13,'Lookup Values'!$CJ$32:$CN$37,MATCH('High Speed Doors'!E25,'Lookup Values'!$CJ$32:$CN$32,0),FALSE))))/(2.8*3412))))</f>
        <v/>
      </c>
      <c r="I25" s="31" t="str">
        <f>IF(OR(B25="",C25="",D25="",E25="",F25="",$B$13=""),"",(B25*C25*(D25^1.5)*(IF(F25="Conditioned",HLOOKUP(E25,'Lookup Values'!$CJ$16:$CN$17,2,FALSE),VLOOKUP('High Speed Doors'!$B$13,'Lookup Values'!$CJ$9:$CN$14,MATCH('High Speed Doors'!E25,'Lookup Values'!$CJ$9:$CN$9,0),0))))/(2.8*3412))</f>
        <v/>
      </c>
      <c r="J25" s="26"/>
      <c r="K25" s="26"/>
      <c r="L25" s="26"/>
      <c r="M25" s="7"/>
      <c r="N25" s="7"/>
      <c r="O25" s="7"/>
      <c r="P25" s="7"/>
      <c r="Q25" s="7"/>
      <c r="R25" s="7"/>
      <c r="S25" s="7"/>
      <c r="T25" s="7"/>
      <c r="U25" s="7"/>
      <c r="V25" s="7"/>
      <c r="W25" s="7"/>
      <c r="X25" s="7"/>
      <c r="Y25" s="7"/>
    </row>
    <row r="26" spans="1:25" x14ac:dyDescent="0.3">
      <c r="A26" s="38">
        <v>11</v>
      </c>
      <c r="B26" s="40"/>
      <c r="C26" s="40"/>
      <c r="D26" s="40"/>
      <c r="E26" s="40"/>
      <c r="F26" s="40"/>
      <c r="G26" s="27" t="str">
        <f>IF(OR(B26="",C26="",D26="",E26="",F26="",$B$13=""),"",(((B26*C26*(D26^1.5)*(IF(F26="Conditioned",1,VLOOKUP($B$13,'Lookup Values'!$CJ$24:$CN$29,MATCH('High Speed Doors'!E26,'Lookup Values'!$CJ$24:$CN$24,0),FALSE))))/(2.8*3412))))</f>
        <v/>
      </c>
      <c r="H26" s="27" t="str">
        <f>IF(OR(B26="",C26="",D26="",E26="",F26="",$B$13=""),"",(((B26*C26*(D26^1.5)*(IF(F26="Conditioned",1,VLOOKUP($B$13,'Lookup Values'!$CJ$32:$CN$37,MATCH('High Speed Doors'!E26,'Lookup Values'!$CJ$32:$CN$32,0),FALSE))))/(2.8*3412))))</f>
        <v/>
      </c>
      <c r="I26" s="31" t="str">
        <f>IF(OR(B26="",C26="",D26="",E26="",F26="",$B$13=""),"",(B26*C26*(D26^1.5)*(IF(F26="Conditioned",HLOOKUP(E26,'Lookup Values'!$CJ$16:$CN$17,2,FALSE),VLOOKUP('High Speed Doors'!$B$13,'Lookup Values'!$CJ$9:$CN$14,MATCH('High Speed Doors'!E26,'Lookup Values'!$CJ$9:$CN$9,0),0))))/(2.8*3412))</f>
        <v/>
      </c>
      <c r="J26" s="26"/>
      <c r="K26" s="26"/>
      <c r="L26" s="26"/>
      <c r="M26" s="7"/>
      <c r="N26" s="7"/>
      <c r="O26" s="7"/>
      <c r="P26" s="7"/>
      <c r="Q26" s="7"/>
      <c r="R26" s="7"/>
      <c r="S26" s="7"/>
      <c r="T26" s="7"/>
      <c r="U26" s="7"/>
      <c r="V26" s="7"/>
      <c r="W26" s="7"/>
      <c r="X26" s="7"/>
      <c r="Y26" s="7"/>
    </row>
    <row r="27" spans="1:25" x14ac:dyDescent="0.3">
      <c r="A27" s="38">
        <v>12</v>
      </c>
      <c r="B27" s="40"/>
      <c r="C27" s="40"/>
      <c r="D27" s="40"/>
      <c r="E27" s="40"/>
      <c r="F27" s="40"/>
      <c r="G27" s="27" t="str">
        <f>IF(OR(B27="",C27="",D27="",E27="",F27="",$B$13=""),"",(((B27*C27*(D27^1.5)*(IF(F27="Conditioned",1,VLOOKUP($B$13,'Lookup Values'!$CJ$24:$CN$29,MATCH('High Speed Doors'!E27,'Lookup Values'!$CJ$24:$CN$24,0),FALSE))))/(2.8*3412))))</f>
        <v/>
      </c>
      <c r="H27" s="27" t="str">
        <f>IF(OR(B27="",C27="",D27="",E27="",F27="",$B$13=""),"",(((B27*C27*(D27^1.5)*(IF(F27="Conditioned",1,VLOOKUP($B$13,'Lookup Values'!$CJ$32:$CN$37,MATCH('High Speed Doors'!E27,'Lookup Values'!$CJ$32:$CN$32,0),FALSE))))/(2.8*3412))))</f>
        <v/>
      </c>
      <c r="I27" s="31" t="str">
        <f>IF(OR(B27="",C27="",D27="",E27="",F27="",$B$13=""),"",(B27*C27*(D27^1.5)*(IF(F27="Conditioned",HLOOKUP(E27,'Lookup Values'!$CJ$16:$CN$17,2,FALSE),VLOOKUP('High Speed Doors'!$B$13,'Lookup Values'!$CJ$9:$CN$14,MATCH('High Speed Doors'!E27,'Lookup Values'!$CJ$9:$CN$9,0),0))))/(2.8*3412))</f>
        <v/>
      </c>
      <c r="J27" s="26"/>
      <c r="K27" s="26"/>
      <c r="L27" s="26"/>
      <c r="M27" s="7"/>
      <c r="N27" s="7"/>
      <c r="O27" s="7"/>
      <c r="P27" s="7"/>
      <c r="Q27" s="7"/>
      <c r="R27" s="7"/>
      <c r="S27" s="7"/>
      <c r="T27" s="7"/>
      <c r="U27" s="7"/>
      <c r="V27" s="7"/>
      <c r="W27" s="7"/>
      <c r="X27" s="7"/>
      <c r="Y27" s="7"/>
    </row>
    <row r="28" spans="1:25" x14ac:dyDescent="0.3">
      <c r="A28" s="38">
        <v>13</v>
      </c>
      <c r="B28" s="40"/>
      <c r="C28" s="40"/>
      <c r="D28" s="40"/>
      <c r="E28" s="40"/>
      <c r="F28" s="40"/>
      <c r="G28" s="27" t="str">
        <f>IF(OR(B28="",C28="",D28="",E28="",F28="",$B$13=""),"",(((B28*C28*(D28^1.5)*(IF(F28="Conditioned",1,VLOOKUP($B$13,'Lookup Values'!$CJ$24:$CN$29,MATCH('High Speed Doors'!E28,'Lookup Values'!$CJ$24:$CN$24,0),FALSE))))/(2.8*3412))))</f>
        <v/>
      </c>
      <c r="H28" s="27" t="str">
        <f>IF(OR(B28="",C28="",D28="",E28="",F28="",$B$13=""),"",(((B28*C28*(D28^1.5)*(IF(F28="Conditioned",1,VLOOKUP($B$13,'Lookup Values'!$CJ$32:$CN$37,MATCH('High Speed Doors'!E28,'Lookup Values'!$CJ$32:$CN$32,0),FALSE))))/(2.8*3412))))</f>
        <v/>
      </c>
      <c r="I28" s="31" t="str">
        <f>IF(OR(B28="",C28="",D28="",E28="",F28="",$B$13=""),"",(B28*C28*(D28^1.5)*(IF(F28="Conditioned",HLOOKUP(E28,'Lookup Values'!$CJ$16:$CN$17,2,FALSE),VLOOKUP('High Speed Doors'!$B$13,'Lookup Values'!$CJ$9:$CN$14,MATCH('High Speed Doors'!E28,'Lookup Values'!$CJ$9:$CN$9,0),0))))/(2.8*3412))</f>
        <v/>
      </c>
      <c r="J28" s="26"/>
      <c r="K28" s="26"/>
      <c r="L28" s="26"/>
      <c r="M28" s="7"/>
      <c r="N28" s="7"/>
      <c r="O28" s="7"/>
      <c r="P28" s="7"/>
      <c r="Q28" s="7"/>
      <c r="R28" s="7"/>
      <c r="S28" s="7"/>
      <c r="T28" s="7"/>
      <c r="U28" s="7"/>
      <c r="V28" s="7"/>
      <c r="W28" s="7"/>
      <c r="X28" s="7"/>
      <c r="Y28" s="7"/>
    </row>
    <row r="29" spans="1:25" x14ac:dyDescent="0.3">
      <c r="A29" s="38">
        <v>14</v>
      </c>
      <c r="B29" s="40"/>
      <c r="C29" s="40"/>
      <c r="D29" s="40"/>
      <c r="E29" s="40"/>
      <c r="F29" s="40"/>
      <c r="G29" s="27" t="str">
        <f>IF(OR(B29="",C29="",D29="",E29="",F29="",$B$13=""),"",(((B29*C29*(D29^1.5)*(IF(F29="Conditioned",1,VLOOKUP($B$13,'Lookup Values'!$CJ$24:$CN$29,MATCH('High Speed Doors'!E29,'Lookup Values'!$CJ$24:$CN$24,0),FALSE))))/(2.8*3412))))</f>
        <v/>
      </c>
      <c r="H29" s="27" t="str">
        <f>IF(OR(B29="",C29="",D29="",E29="",F29="",$B$13=""),"",(((B29*C29*(D29^1.5)*(IF(F29="Conditioned",1,VLOOKUP($B$13,'Lookup Values'!$CJ$32:$CN$37,MATCH('High Speed Doors'!E29,'Lookup Values'!$CJ$32:$CN$32,0),FALSE))))/(2.8*3412))))</f>
        <v/>
      </c>
      <c r="I29" s="31" t="str">
        <f>IF(OR(B29="",C29="",D29="",E29="",F29="",$B$13=""),"",(B29*C29*(D29^1.5)*(IF(F29="Conditioned",HLOOKUP(E29,'Lookup Values'!$CJ$16:$CN$17,2,FALSE),VLOOKUP('High Speed Doors'!$B$13,'Lookup Values'!$CJ$9:$CN$14,MATCH('High Speed Doors'!E29,'Lookup Values'!$CJ$9:$CN$9,0),0))))/(2.8*3412))</f>
        <v/>
      </c>
      <c r="J29" s="26"/>
      <c r="K29" s="26"/>
      <c r="L29" s="26"/>
      <c r="M29" s="7"/>
      <c r="N29" s="7"/>
      <c r="O29" s="7"/>
      <c r="P29" s="7"/>
      <c r="Q29" s="7"/>
      <c r="R29" s="7"/>
      <c r="S29" s="7"/>
      <c r="T29" s="7"/>
      <c r="U29" s="7"/>
      <c r="V29" s="7"/>
      <c r="W29" s="7"/>
      <c r="X29" s="7"/>
      <c r="Y29" s="7"/>
    </row>
    <row r="30" spans="1:25" x14ac:dyDescent="0.3">
      <c r="A30" s="38">
        <v>15</v>
      </c>
      <c r="B30" s="40"/>
      <c r="C30" s="40"/>
      <c r="D30" s="40"/>
      <c r="E30" s="40"/>
      <c r="F30" s="40"/>
      <c r="G30" s="27" t="str">
        <f>IF(OR(B30="",C30="",D30="",E30="",F30="",$B$13=""),"",(((B30*C30*(D30^1.5)*(IF(F30="Conditioned",1,VLOOKUP($B$13,'Lookup Values'!$CJ$24:$CN$29,MATCH('High Speed Doors'!E30,'Lookup Values'!$CJ$24:$CN$24,0),FALSE))))/(2.8*3412))))</f>
        <v/>
      </c>
      <c r="H30" s="27" t="str">
        <f>IF(OR(B30="",C30="",D30="",E30="",F30="",$B$13=""),"",(((B30*C30*(D30^1.5)*(IF(F30="Conditioned",1,VLOOKUP($B$13,'Lookup Values'!$CJ$32:$CN$37,MATCH('High Speed Doors'!E30,'Lookup Values'!$CJ$32:$CN$32,0),FALSE))))/(2.8*3412))))</f>
        <v/>
      </c>
      <c r="I30" s="31" t="str">
        <f>IF(OR(B30="",C30="",D30="",E30="",F30="",$B$13=""),"",(B30*C30*(D30^1.5)*(IF(F30="Conditioned",HLOOKUP(E30,'Lookup Values'!$CJ$16:$CN$17,2,FALSE),VLOOKUP('High Speed Doors'!$B$13,'Lookup Values'!$CJ$9:$CN$14,MATCH('High Speed Doors'!E30,'Lookup Values'!$CJ$9:$CN$9,0),0))))/(2.8*3412))</f>
        <v/>
      </c>
      <c r="J30" s="26"/>
      <c r="K30" s="26"/>
      <c r="L30" s="26"/>
      <c r="M30" s="7"/>
      <c r="N30" s="7"/>
      <c r="O30" s="7"/>
      <c r="P30" s="7"/>
      <c r="Q30" s="7"/>
      <c r="R30" s="7"/>
      <c r="S30" s="7"/>
      <c r="T30" s="7"/>
      <c r="U30" s="7"/>
      <c r="V30" s="7"/>
      <c r="W30" s="7"/>
      <c r="X30" s="7"/>
      <c r="Y30" s="7"/>
    </row>
    <row r="31" spans="1:25" x14ac:dyDescent="0.3">
      <c r="A31" s="38">
        <v>16</v>
      </c>
      <c r="B31" s="40"/>
      <c r="C31" s="40"/>
      <c r="D31" s="40"/>
      <c r="E31" s="40"/>
      <c r="F31" s="40"/>
      <c r="G31" s="27" t="str">
        <f>IF(OR(B31="",C31="",D31="",E31="",F31="",$B$13=""),"",(((B31*C31*(D31^1.5)*(IF(F31="Conditioned",1,VLOOKUP($B$13,'Lookup Values'!$CJ$24:$CN$29,MATCH('High Speed Doors'!E31,'Lookup Values'!$CJ$24:$CN$24,0),FALSE))))/(2.8*3412))))</f>
        <v/>
      </c>
      <c r="H31" s="27" t="str">
        <f>IF(OR(B31="",C31="",D31="",E31="",F31="",$B$13=""),"",(((B31*C31*(D31^1.5)*(IF(F31="Conditioned",1,VLOOKUP($B$13,'Lookup Values'!$CJ$32:$CN$37,MATCH('High Speed Doors'!E31,'Lookup Values'!$CJ$32:$CN$32,0),FALSE))))/(2.8*3412))))</f>
        <v/>
      </c>
      <c r="I31" s="31" t="str">
        <f>IF(OR(B31="",C31="",D31="",E31="",F31="",$B$13=""),"",(B31*C31*(D31^1.5)*(IF(F31="Conditioned",HLOOKUP(E31,'Lookup Values'!$CJ$16:$CN$17,2,FALSE),VLOOKUP('High Speed Doors'!$B$13,'Lookup Values'!$CJ$9:$CN$14,MATCH('High Speed Doors'!E31,'Lookup Values'!$CJ$9:$CN$9,0),0))))/(2.8*3412))</f>
        <v/>
      </c>
      <c r="J31" s="26"/>
      <c r="K31" s="26"/>
      <c r="L31" s="26"/>
      <c r="M31" s="7"/>
      <c r="N31" s="7"/>
      <c r="O31" s="7"/>
      <c r="P31" s="7"/>
      <c r="Q31" s="7"/>
      <c r="R31" s="7"/>
      <c r="S31" s="7"/>
      <c r="T31" s="7"/>
      <c r="U31" s="7"/>
      <c r="V31" s="7"/>
      <c r="W31" s="7"/>
      <c r="X31" s="7"/>
      <c r="Y31" s="7"/>
    </row>
    <row r="32" spans="1:25" x14ac:dyDescent="0.3">
      <c r="A32" s="38">
        <v>17</v>
      </c>
      <c r="B32" s="40"/>
      <c r="C32" s="40"/>
      <c r="D32" s="40"/>
      <c r="E32" s="40"/>
      <c r="F32" s="40"/>
      <c r="G32" s="27" t="str">
        <f>IF(OR(B32="",C32="",D32="",E32="",F32="",$B$13=""),"",(((B32*C32*(D32^1.5)*(IF(F32="Conditioned",1,VLOOKUP($B$13,'Lookup Values'!$CJ$24:$CN$29,MATCH('High Speed Doors'!E32,'Lookup Values'!$CJ$24:$CN$24,0),FALSE))))/(2.8*3412))))</f>
        <v/>
      </c>
      <c r="H32" s="27" t="str">
        <f>IF(OR(B32="",C32="",D32="",E32="",F32="",$B$13=""),"",(((B32*C32*(D32^1.5)*(IF(F32="Conditioned",1,VLOOKUP($B$13,'Lookup Values'!$CJ$32:$CN$37,MATCH('High Speed Doors'!E32,'Lookup Values'!$CJ$32:$CN$32,0),FALSE))))/(2.8*3412))))</f>
        <v/>
      </c>
      <c r="I32" s="31" t="str">
        <f>IF(OR(B32="",C32="",D32="",E32="",F32="",$B$13=""),"",(B32*C32*(D32^1.5)*(IF(F32="Conditioned",HLOOKUP(E32,'Lookup Values'!$CJ$16:$CN$17,2,FALSE),VLOOKUP('High Speed Doors'!$B$13,'Lookup Values'!$CJ$9:$CN$14,MATCH('High Speed Doors'!E32,'Lookup Values'!$CJ$9:$CN$9,0),0))))/(2.8*3412))</f>
        <v/>
      </c>
      <c r="J32" s="26"/>
      <c r="K32" s="26"/>
      <c r="L32" s="26"/>
      <c r="M32" s="7"/>
      <c r="N32" s="7"/>
      <c r="O32" s="7"/>
      <c r="P32" s="7"/>
      <c r="Q32" s="7"/>
      <c r="R32" s="7"/>
      <c r="S32" s="7"/>
      <c r="T32" s="7"/>
      <c r="U32" s="7"/>
      <c r="V32" s="7"/>
      <c r="W32" s="7"/>
      <c r="X32" s="7"/>
      <c r="Y32" s="7"/>
    </row>
    <row r="33" spans="1:25" x14ac:dyDescent="0.3">
      <c r="A33" s="38">
        <v>18</v>
      </c>
      <c r="B33" s="40"/>
      <c r="C33" s="40"/>
      <c r="D33" s="40"/>
      <c r="E33" s="40"/>
      <c r="F33" s="40"/>
      <c r="G33" s="27" t="str">
        <f>IF(OR(B33="",C33="",D33="",E33="",F33="",$B$13=""),"",(((B33*C33*(D33^1.5)*(IF(F33="Conditioned",1,VLOOKUP($B$13,'Lookup Values'!$CJ$24:$CN$29,MATCH('High Speed Doors'!E33,'Lookup Values'!$CJ$24:$CN$24,0),FALSE))))/(2.8*3412))))</f>
        <v/>
      </c>
      <c r="H33" s="27" t="str">
        <f>IF(OR(B33="",C33="",D33="",E33="",F33="",$B$13=""),"",(((B33*C33*(D33^1.5)*(IF(F33="Conditioned",1,VLOOKUP($B$13,'Lookup Values'!$CJ$32:$CN$37,MATCH('High Speed Doors'!E33,'Lookup Values'!$CJ$32:$CN$32,0),FALSE))))/(2.8*3412))))</f>
        <v/>
      </c>
      <c r="I33" s="31" t="str">
        <f>IF(OR(B33="",C33="",D33="",E33="",F33="",$B$13=""),"",(B33*C33*(D33^1.5)*(IF(F33="Conditioned",HLOOKUP(E33,'Lookup Values'!$CJ$16:$CN$17,2,FALSE),VLOOKUP('High Speed Doors'!$B$13,'Lookup Values'!$CJ$9:$CN$14,MATCH('High Speed Doors'!E33,'Lookup Values'!$CJ$9:$CN$9,0),0))))/(2.8*3412))</f>
        <v/>
      </c>
      <c r="J33" s="26"/>
      <c r="K33" s="26"/>
      <c r="L33" s="26"/>
      <c r="M33" s="7"/>
      <c r="N33" s="7"/>
      <c r="O33" s="7"/>
      <c r="P33" s="7"/>
      <c r="Q33" s="7"/>
      <c r="R33" s="7"/>
      <c r="S33" s="7"/>
      <c r="T33" s="7"/>
      <c r="U33" s="7"/>
      <c r="V33" s="7"/>
      <c r="W33" s="7"/>
      <c r="X33" s="7"/>
      <c r="Y33" s="7"/>
    </row>
    <row r="34" spans="1:25" x14ac:dyDescent="0.3">
      <c r="A34" s="38">
        <v>19</v>
      </c>
      <c r="B34" s="40"/>
      <c r="C34" s="40"/>
      <c r="D34" s="40"/>
      <c r="E34" s="40"/>
      <c r="F34" s="40"/>
      <c r="G34" s="27" t="str">
        <f>IF(OR(B34="",C34="",D34="",E34="",F34="",$B$13=""),"",(((B34*C34*(D34^1.5)*(IF(F34="Conditioned",1,VLOOKUP($B$13,'Lookup Values'!$CJ$24:$CN$29,MATCH('High Speed Doors'!E34,'Lookup Values'!$CJ$24:$CN$24,0),FALSE))))/(2.8*3412))))</f>
        <v/>
      </c>
      <c r="H34" s="27" t="str">
        <f>IF(OR(B34="",C34="",D34="",E34="",F34="",$B$13=""),"",(((B34*C34*(D34^1.5)*(IF(F34="Conditioned",1,VLOOKUP($B$13,'Lookup Values'!$CJ$32:$CN$37,MATCH('High Speed Doors'!E34,'Lookup Values'!$CJ$32:$CN$32,0),FALSE))))/(2.8*3412))))</f>
        <v/>
      </c>
      <c r="I34" s="31" t="str">
        <f>IF(OR(B34="",C34="",D34="",E34="",F34="",$B$13=""),"",(B34*C34*(D34^1.5)*(IF(F34="Conditioned",HLOOKUP(E34,'Lookup Values'!$CJ$16:$CN$17,2,FALSE),VLOOKUP('High Speed Doors'!$B$13,'Lookup Values'!$CJ$9:$CN$14,MATCH('High Speed Doors'!E34,'Lookup Values'!$CJ$9:$CN$9,0),0))))/(2.8*3412))</f>
        <v/>
      </c>
      <c r="J34" s="26"/>
      <c r="K34" s="26"/>
      <c r="L34" s="26"/>
      <c r="M34" s="7"/>
      <c r="N34" s="7"/>
      <c r="O34" s="7"/>
      <c r="P34" s="7"/>
      <c r="Q34" s="7"/>
      <c r="R34" s="7"/>
      <c r="S34" s="7"/>
      <c r="T34" s="7"/>
      <c r="U34" s="7"/>
      <c r="V34" s="7"/>
      <c r="W34" s="7"/>
      <c r="X34" s="7"/>
      <c r="Y34" s="7"/>
    </row>
    <row r="35" spans="1:25" x14ac:dyDescent="0.3">
      <c r="A35" s="38">
        <v>20</v>
      </c>
      <c r="B35" s="40"/>
      <c r="C35" s="40"/>
      <c r="D35" s="40"/>
      <c r="E35" s="40"/>
      <c r="F35" s="40"/>
      <c r="G35" s="27" t="str">
        <f>IF(OR(B35="",C35="",D35="",E35="",F35="",$B$13=""),"",(((B35*C35*(D35^1.5)*(IF(F35="Conditioned",1,VLOOKUP($B$13,'Lookup Values'!$CJ$24:$CN$29,MATCH('High Speed Doors'!E35,'Lookup Values'!$CJ$24:$CN$24,0),FALSE))))/(2.8*3412))))</f>
        <v/>
      </c>
      <c r="H35" s="27" t="str">
        <f>IF(OR(B35="",C35="",D35="",E35="",F35="",$B$13=""),"",(((B35*C35*(D35^1.5)*(IF(F35="Conditioned",1,VLOOKUP($B$13,'Lookup Values'!$CJ$32:$CN$37,MATCH('High Speed Doors'!E35,'Lookup Values'!$CJ$32:$CN$32,0),FALSE))))/(2.8*3412))))</f>
        <v/>
      </c>
      <c r="I35" s="31" t="str">
        <f>IF(OR(B35="",C35="",D35="",E35="",F35="",$B$13=""),"",(B35*C35*(D35^1.5)*(IF(F35="Conditioned",HLOOKUP(E35,'Lookup Values'!$CJ$16:$CN$17,2,FALSE),VLOOKUP('High Speed Doors'!$B$13,'Lookup Values'!$CJ$9:$CN$14,MATCH('High Speed Doors'!E35,'Lookup Values'!$CJ$9:$CN$9,0),0))))/(2.8*3412))</f>
        <v/>
      </c>
      <c r="J35" s="26"/>
      <c r="K35" s="26"/>
      <c r="L35" s="26"/>
      <c r="M35" s="7"/>
      <c r="N35" s="7"/>
      <c r="O35" s="7"/>
      <c r="P35" s="7"/>
      <c r="Q35" s="7"/>
      <c r="R35" s="7"/>
      <c r="S35" s="7"/>
      <c r="T35" s="7"/>
      <c r="U35" s="7"/>
      <c r="V35" s="7"/>
      <c r="W35" s="7"/>
      <c r="X35" s="7"/>
      <c r="Y35" s="7"/>
    </row>
    <row r="36" spans="1:25" x14ac:dyDescent="0.3">
      <c r="A36" s="38" t="s">
        <v>114</v>
      </c>
      <c r="B36" s="40"/>
      <c r="C36" s="40"/>
      <c r="D36" s="40"/>
      <c r="E36" s="40"/>
      <c r="F36" s="40"/>
      <c r="G36" s="27" t="str">
        <f>IF(IFERROR(SUM(G16:G35),"")=0,"",IFERROR(SUM(G16:G35),""))</f>
        <v/>
      </c>
      <c r="H36" s="27" t="str">
        <f>IF(IFERROR(SUM(H16:H35),"")=0,"",IFERROR(SUM(H16:H35),""))</f>
        <v/>
      </c>
      <c r="I36" s="27" t="str">
        <f>IF(IFERROR(SUM(I16:I35),"")=0,"",IFERROR(SUM(I16:I35),""))</f>
        <v/>
      </c>
      <c r="J36" s="26"/>
      <c r="K36" s="26"/>
      <c r="L36" s="26"/>
      <c r="M36" s="7"/>
      <c r="N36" s="7"/>
      <c r="O36" s="7"/>
      <c r="P36" s="7"/>
      <c r="Q36" s="7"/>
      <c r="R36" s="7"/>
      <c r="S36" s="7"/>
      <c r="T36" s="7"/>
      <c r="U36" s="7"/>
      <c r="V36" s="7"/>
      <c r="W36" s="7"/>
      <c r="X36" s="7"/>
      <c r="Y36" s="7"/>
    </row>
    <row r="37" spans="1:25" x14ac:dyDescent="0.3">
      <c r="A37" s="23"/>
      <c r="B37" s="24"/>
      <c r="C37" s="25"/>
      <c r="D37" s="25"/>
      <c r="E37" s="25"/>
      <c r="F37" s="32"/>
      <c r="G37" s="32"/>
      <c r="H37" s="26"/>
      <c r="I37" s="26"/>
      <c r="J37" s="26"/>
      <c r="K37" s="7"/>
      <c r="L37" s="7"/>
      <c r="M37" s="7"/>
      <c r="N37" s="7"/>
      <c r="O37" s="7"/>
      <c r="P37" s="7"/>
      <c r="Q37" s="7"/>
      <c r="R37" s="7"/>
      <c r="S37" s="7"/>
      <c r="T37" s="7"/>
      <c r="U37" s="7"/>
      <c r="V37" s="7"/>
      <c r="W37" s="7"/>
    </row>
    <row r="38" spans="1:25" x14ac:dyDescent="0.3">
      <c r="A38" s="150" t="s">
        <v>115</v>
      </c>
      <c r="B38" s="151"/>
      <c r="C38" s="151"/>
      <c r="D38" s="151"/>
      <c r="E38" s="151"/>
      <c r="F38" s="151"/>
      <c r="G38" s="151"/>
      <c r="H38" s="151"/>
      <c r="I38" s="151"/>
      <c r="J38" s="7"/>
      <c r="K38" s="7"/>
      <c r="L38" s="7"/>
      <c r="M38" s="7"/>
      <c r="N38" s="7"/>
      <c r="O38" s="7"/>
      <c r="P38" s="7"/>
      <c r="Q38" s="7"/>
      <c r="R38" s="7"/>
      <c r="S38" s="7"/>
      <c r="T38" s="7"/>
      <c r="U38" s="7"/>
      <c r="V38" s="7"/>
      <c r="W38" s="7"/>
    </row>
    <row r="39" spans="1:25" ht="16.2" thickBot="1" x14ac:dyDescent="0.35">
      <c r="A39" s="7"/>
      <c r="B39" s="7"/>
      <c r="C39" s="7"/>
      <c r="D39" s="7"/>
      <c r="E39" s="7"/>
      <c r="F39" s="7"/>
      <c r="G39" s="7"/>
      <c r="H39" s="7"/>
      <c r="I39" s="7"/>
      <c r="K39" s="7"/>
      <c r="L39" s="7"/>
      <c r="M39" s="7"/>
      <c r="N39" s="7"/>
      <c r="O39" s="7"/>
      <c r="P39" s="7"/>
      <c r="Q39" s="7"/>
      <c r="R39" s="7"/>
      <c r="S39" s="7"/>
      <c r="T39" s="7"/>
      <c r="U39" s="7"/>
      <c r="V39" s="7"/>
      <c r="W39" s="7"/>
    </row>
    <row r="40" spans="1:25" x14ac:dyDescent="0.3">
      <c r="A40" s="7"/>
      <c r="B40" s="136" t="s">
        <v>298</v>
      </c>
      <c r="C40" s="137"/>
      <c r="D40" s="137"/>
      <c r="E40" s="33" t="str">
        <f>G36</f>
        <v/>
      </c>
      <c r="F40" s="7"/>
      <c r="G40" s="7"/>
      <c r="H40" s="7"/>
      <c r="I40" s="7"/>
      <c r="J40" s="7"/>
      <c r="K40" s="7"/>
      <c r="L40" s="7"/>
      <c r="M40" s="7"/>
      <c r="N40" s="7"/>
      <c r="O40" s="7"/>
      <c r="P40" s="7"/>
      <c r="Q40" s="7"/>
      <c r="R40" s="7"/>
      <c r="S40" s="7"/>
    </row>
    <row r="41" spans="1:25" x14ac:dyDescent="0.3">
      <c r="A41" s="7"/>
      <c r="B41" s="167" t="s">
        <v>299</v>
      </c>
      <c r="C41" s="168"/>
      <c r="D41" s="169"/>
      <c r="E41" s="166" t="str">
        <f>H36</f>
        <v/>
      </c>
      <c r="F41" s="7"/>
      <c r="G41" s="7"/>
      <c r="H41" s="7"/>
      <c r="I41" s="7"/>
      <c r="J41" s="7"/>
      <c r="K41" s="7"/>
      <c r="L41" s="7"/>
      <c r="M41" s="7"/>
      <c r="N41" s="7"/>
      <c r="O41" s="7"/>
      <c r="P41" s="7"/>
      <c r="Q41" s="7"/>
      <c r="R41" s="7"/>
      <c r="S41" s="7"/>
    </row>
    <row r="42" spans="1:25" ht="16.2" thickBot="1" x14ac:dyDescent="0.35">
      <c r="A42" s="7"/>
      <c r="B42" s="138" t="s">
        <v>165</v>
      </c>
      <c r="C42" s="139"/>
      <c r="D42" s="140"/>
      <c r="E42" s="34" t="str">
        <f>IF(I36="","",I36)</f>
        <v/>
      </c>
      <c r="F42" s="7"/>
      <c r="G42" s="7"/>
      <c r="H42" s="7"/>
      <c r="I42" s="7"/>
      <c r="J42" s="7"/>
      <c r="K42" s="7"/>
      <c r="L42" s="7"/>
      <c r="M42" s="7"/>
      <c r="N42" s="7"/>
      <c r="O42" s="7"/>
      <c r="P42" s="7"/>
      <c r="Q42" s="7"/>
      <c r="R42" s="7"/>
      <c r="S42" s="7"/>
    </row>
    <row r="43" spans="1:25" ht="10.5" customHeight="1" x14ac:dyDescent="0.3">
      <c r="A43" s="23"/>
      <c r="B43" s="35"/>
      <c r="C43" s="35"/>
      <c r="D43" s="35"/>
      <c r="E43" s="35"/>
      <c r="F43" s="35"/>
      <c r="G43" s="35"/>
      <c r="H43" s="35"/>
      <c r="I43" s="35"/>
      <c r="J43" s="35"/>
      <c r="K43" s="7"/>
      <c r="L43" s="7"/>
      <c r="M43" s="7"/>
      <c r="N43" s="7"/>
      <c r="O43" s="7"/>
      <c r="P43" s="7"/>
      <c r="Q43" s="7"/>
      <c r="R43" s="7"/>
      <c r="S43" s="7"/>
      <c r="T43" s="7"/>
      <c r="U43" s="7"/>
      <c r="V43" s="7"/>
      <c r="W43" s="7"/>
    </row>
    <row r="44" spans="1:25" x14ac:dyDescent="0.3">
      <c r="A44" s="23"/>
      <c r="B44" s="35"/>
      <c r="C44" s="35"/>
      <c r="D44" s="35"/>
      <c r="E44" s="35"/>
      <c r="F44" s="35"/>
      <c r="G44" s="35"/>
      <c r="H44" s="35"/>
      <c r="I44" s="35"/>
      <c r="J44" s="35"/>
      <c r="K44" s="7"/>
      <c r="L44" s="7"/>
      <c r="M44" s="7"/>
      <c r="N44" s="7"/>
      <c r="O44" s="7"/>
      <c r="P44" s="7"/>
      <c r="Q44" s="7"/>
      <c r="R44" s="7"/>
      <c r="S44" s="7"/>
      <c r="T44" s="7"/>
      <c r="U44" s="7"/>
      <c r="V44" s="7"/>
      <c r="W44" s="7"/>
    </row>
    <row r="45" spans="1:25" x14ac:dyDescent="0.3">
      <c r="A45" s="24"/>
      <c r="B45" s="7"/>
      <c r="C45" s="7"/>
      <c r="D45" s="7"/>
      <c r="E45" s="7"/>
      <c r="F45" s="7"/>
      <c r="G45" s="7"/>
      <c r="H45" s="7"/>
      <c r="I45" s="7"/>
      <c r="J45" s="7"/>
      <c r="K45" s="7"/>
      <c r="L45" s="7"/>
      <c r="M45" s="7"/>
      <c r="N45" s="7"/>
      <c r="O45" s="7"/>
      <c r="P45" s="7"/>
      <c r="Q45" s="7"/>
      <c r="R45" s="7"/>
      <c r="S45" s="7"/>
      <c r="T45" s="7"/>
      <c r="U45" s="7"/>
      <c r="V45" s="7"/>
      <c r="W45" s="7"/>
    </row>
    <row r="46" spans="1:25" x14ac:dyDescent="0.3">
      <c r="A46" s="24"/>
      <c r="B46" s="7"/>
      <c r="C46" s="7"/>
      <c r="D46" s="7"/>
      <c r="E46" s="7"/>
      <c r="F46" s="7"/>
      <c r="G46" s="7"/>
      <c r="H46" s="7"/>
      <c r="I46" s="7"/>
      <c r="J46" s="7"/>
      <c r="K46" s="7"/>
      <c r="L46" s="7"/>
      <c r="M46" s="7"/>
      <c r="N46" s="7"/>
      <c r="O46" s="7"/>
      <c r="P46" s="7"/>
      <c r="Q46" s="7"/>
      <c r="R46" s="7"/>
      <c r="S46" s="7"/>
      <c r="T46" s="7"/>
      <c r="U46" s="7"/>
      <c r="V46" s="7"/>
      <c r="W46" s="7"/>
    </row>
    <row r="47" spans="1:25" x14ac:dyDescent="0.3">
      <c r="A47" s="24"/>
      <c r="B47" s="7"/>
      <c r="C47" s="7"/>
      <c r="D47" s="7"/>
      <c r="E47" s="7"/>
      <c r="F47" s="7"/>
      <c r="G47" s="7"/>
      <c r="H47" s="7"/>
      <c r="I47" s="7"/>
      <c r="J47" s="7"/>
      <c r="K47" s="7"/>
      <c r="L47" s="7"/>
      <c r="M47" s="7"/>
      <c r="N47" s="7"/>
      <c r="O47" s="7"/>
      <c r="P47" s="7"/>
      <c r="Q47" s="7"/>
      <c r="R47" s="7"/>
      <c r="S47" s="7"/>
      <c r="T47" s="7"/>
      <c r="U47" s="7"/>
      <c r="V47" s="7"/>
      <c r="W47" s="7"/>
    </row>
    <row r="48" spans="1:25" x14ac:dyDescent="0.3">
      <c r="A48" s="24"/>
      <c r="B48" s="7"/>
      <c r="C48" s="7"/>
      <c r="D48" s="7"/>
      <c r="E48" s="7"/>
      <c r="F48" s="7"/>
      <c r="G48" s="7"/>
      <c r="H48" s="7"/>
      <c r="I48" s="7"/>
      <c r="J48" s="7"/>
      <c r="K48" s="7"/>
      <c r="L48" s="7"/>
      <c r="M48" s="7"/>
      <c r="N48" s="7"/>
      <c r="O48" s="7"/>
      <c r="P48" s="7"/>
      <c r="Q48" s="7"/>
      <c r="R48" s="7"/>
      <c r="S48" s="7"/>
      <c r="T48" s="7"/>
      <c r="U48" s="7"/>
      <c r="V48" s="7"/>
      <c r="W48" s="7"/>
    </row>
    <row r="49" spans="1:23" hidden="1" x14ac:dyDescent="0.3">
      <c r="A49" s="24"/>
      <c r="B49" s="36" t="s">
        <v>116</v>
      </c>
      <c r="C49" s="24"/>
      <c r="D49" s="36" t="s">
        <v>117</v>
      </c>
      <c r="E49" s="36"/>
      <c r="F49" s="24"/>
      <c r="G49" s="24"/>
      <c r="H49" s="24"/>
      <c r="I49" s="24"/>
      <c r="J49" s="7"/>
      <c r="K49" s="7"/>
      <c r="L49" s="7"/>
      <c r="M49" s="7"/>
      <c r="N49" s="7"/>
      <c r="O49" s="7"/>
      <c r="P49" s="7"/>
      <c r="Q49" s="7"/>
      <c r="R49" s="7"/>
      <c r="S49" s="7"/>
      <c r="T49" s="7"/>
      <c r="U49" s="7"/>
      <c r="V49" s="7"/>
      <c r="W49" s="7"/>
    </row>
    <row r="50" spans="1:23" hidden="1" x14ac:dyDescent="0.3">
      <c r="A50" s="24"/>
      <c r="B50" s="24" t="s">
        <v>118</v>
      </c>
      <c r="C50" s="24"/>
      <c r="D50" s="24">
        <v>1</v>
      </c>
      <c r="E50" s="24"/>
      <c r="F50" s="24"/>
      <c r="G50" s="24"/>
      <c r="H50" s="24"/>
      <c r="I50" s="24"/>
      <c r="J50" s="24"/>
      <c r="K50" s="7"/>
      <c r="L50" s="7"/>
      <c r="M50" s="7"/>
      <c r="N50" s="7"/>
      <c r="O50" s="7"/>
      <c r="P50" s="7"/>
      <c r="Q50" s="7"/>
      <c r="R50" s="7"/>
      <c r="S50" s="7"/>
      <c r="T50" s="7"/>
      <c r="U50" s="7"/>
      <c r="V50" s="7"/>
      <c r="W50" s="7"/>
    </row>
    <row r="51" spans="1:23" hidden="1" x14ac:dyDescent="0.3">
      <c r="A51" s="24"/>
      <c r="B51" s="24" t="s">
        <v>119</v>
      </c>
      <c r="C51" s="24"/>
      <c r="D51" s="24">
        <v>2</v>
      </c>
      <c r="E51" s="24"/>
      <c r="F51" s="24"/>
      <c r="G51" s="24"/>
      <c r="H51" s="24"/>
      <c r="I51" s="24"/>
      <c r="J51" s="24"/>
      <c r="K51" s="7"/>
      <c r="L51" s="7"/>
      <c r="M51" s="7"/>
      <c r="N51" s="7"/>
      <c r="O51" s="7"/>
      <c r="P51" s="7"/>
      <c r="Q51" s="7"/>
      <c r="R51" s="7"/>
      <c r="S51" s="7"/>
      <c r="T51" s="7"/>
      <c r="U51" s="7"/>
      <c r="V51" s="7"/>
      <c r="W51" s="7"/>
    </row>
    <row r="52" spans="1:23" hidden="1" x14ac:dyDescent="0.3">
      <c r="A52" s="24"/>
      <c r="B52" s="24" t="s">
        <v>120</v>
      </c>
      <c r="C52" s="24"/>
      <c r="D52" s="24">
        <v>3</v>
      </c>
      <c r="E52" s="24"/>
      <c r="F52" s="24"/>
      <c r="G52" s="24"/>
      <c r="H52" s="24"/>
      <c r="I52" s="24"/>
      <c r="J52" s="24"/>
      <c r="K52" s="7"/>
      <c r="L52" s="7"/>
      <c r="M52" s="7"/>
      <c r="N52" s="7"/>
      <c r="O52" s="7"/>
      <c r="P52" s="7"/>
      <c r="Q52" s="7"/>
      <c r="R52" s="7"/>
      <c r="S52" s="7"/>
      <c r="T52" s="7"/>
      <c r="U52" s="7"/>
      <c r="V52" s="7"/>
      <c r="W52" s="7"/>
    </row>
    <row r="53" spans="1:23" hidden="1" x14ac:dyDescent="0.3">
      <c r="A53" s="7"/>
      <c r="B53" s="24" t="s">
        <v>121</v>
      </c>
      <c r="C53" s="24"/>
      <c r="D53" s="24"/>
      <c r="E53" s="24"/>
      <c r="F53" s="24"/>
      <c r="G53" s="24"/>
      <c r="H53" s="24"/>
      <c r="I53" s="24"/>
      <c r="J53" s="24"/>
      <c r="K53" s="7"/>
      <c r="L53" s="7"/>
      <c r="M53" s="7"/>
      <c r="N53" s="7"/>
      <c r="O53" s="7"/>
      <c r="P53" s="7"/>
      <c r="Q53" s="7"/>
      <c r="R53" s="7"/>
      <c r="S53" s="7"/>
      <c r="T53" s="7"/>
      <c r="U53" s="7"/>
      <c r="V53" s="7"/>
      <c r="W53" s="7"/>
    </row>
    <row r="54" spans="1:23" hidden="1" x14ac:dyDescent="0.3">
      <c r="A54" s="7"/>
      <c r="B54" s="24" t="s">
        <v>122</v>
      </c>
      <c r="C54" s="24"/>
      <c r="D54" s="24"/>
      <c r="E54" s="24"/>
      <c r="F54" s="24"/>
      <c r="G54" s="24"/>
      <c r="H54" s="24"/>
      <c r="I54" s="24"/>
      <c r="J54" s="24"/>
      <c r="K54" s="7"/>
      <c r="L54" s="7"/>
      <c r="M54" s="7"/>
      <c r="N54" s="7"/>
      <c r="O54" s="7"/>
      <c r="P54" s="7"/>
      <c r="Q54" s="7"/>
      <c r="R54" s="7"/>
      <c r="S54" s="7"/>
      <c r="T54" s="7"/>
      <c r="U54" s="7"/>
      <c r="V54" s="7"/>
      <c r="W54" s="7"/>
    </row>
    <row r="55" spans="1:23" hidden="1" x14ac:dyDescent="0.3">
      <c r="A55" s="7"/>
      <c r="B55" s="24" t="s">
        <v>123</v>
      </c>
      <c r="C55" s="24"/>
      <c r="D55" s="24"/>
      <c r="E55" s="24"/>
      <c r="F55" s="24"/>
      <c r="G55" s="24"/>
      <c r="H55" s="24"/>
      <c r="I55" s="24"/>
      <c r="J55" s="24"/>
      <c r="K55" s="7"/>
      <c r="L55" s="7"/>
      <c r="M55" s="7"/>
      <c r="N55" s="7"/>
      <c r="O55" s="7"/>
      <c r="P55" s="7"/>
      <c r="Q55" s="7"/>
      <c r="R55" s="7"/>
      <c r="S55" s="7"/>
      <c r="T55" s="7"/>
      <c r="U55" s="7"/>
      <c r="V55" s="7"/>
      <c r="W55" s="7"/>
    </row>
    <row r="56" spans="1:23" hidden="1" x14ac:dyDescent="0.3">
      <c r="A56" s="7"/>
      <c r="B56" s="24" t="s">
        <v>124</v>
      </c>
      <c r="C56" s="24"/>
      <c r="D56" s="24"/>
      <c r="E56" s="24"/>
      <c r="F56" s="24"/>
      <c r="G56" s="24"/>
      <c r="H56" s="24"/>
      <c r="I56" s="24"/>
      <c r="J56" s="24"/>
      <c r="K56" s="7"/>
      <c r="L56" s="7"/>
      <c r="M56" s="7"/>
      <c r="N56" s="7"/>
      <c r="O56" s="7"/>
      <c r="P56" s="7"/>
      <c r="Q56" s="7"/>
      <c r="R56" s="7"/>
      <c r="S56" s="7"/>
      <c r="T56" s="7"/>
      <c r="U56" s="7"/>
      <c r="V56" s="7"/>
      <c r="W56" s="7"/>
    </row>
    <row r="57" spans="1:23" hidden="1" x14ac:dyDescent="0.3">
      <c r="A57" s="7"/>
      <c r="B57" s="24" t="s">
        <v>125</v>
      </c>
      <c r="C57" s="24"/>
      <c r="D57" s="24"/>
      <c r="E57" s="24"/>
      <c r="F57" s="24"/>
      <c r="G57" s="24"/>
      <c r="H57" s="24"/>
      <c r="I57" s="24"/>
      <c r="J57" s="24"/>
      <c r="K57" s="7"/>
      <c r="L57" s="7"/>
      <c r="M57" s="7"/>
      <c r="N57" s="7"/>
      <c r="O57" s="7"/>
      <c r="P57" s="7"/>
      <c r="Q57" s="7"/>
      <c r="R57" s="7"/>
      <c r="S57" s="7"/>
      <c r="T57" s="7"/>
      <c r="U57" s="7"/>
      <c r="V57" s="7"/>
      <c r="W57" s="7"/>
    </row>
    <row r="58" spans="1:23" hidden="1" x14ac:dyDescent="0.3">
      <c r="A58" s="7"/>
      <c r="B58" s="7" t="s">
        <v>126</v>
      </c>
      <c r="C58" s="7"/>
      <c r="D58" s="7"/>
      <c r="E58" s="7"/>
      <c r="F58" s="7"/>
      <c r="G58" s="7"/>
      <c r="H58" s="7"/>
      <c r="I58" s="7"/>
      <c r="J58" s="7"/>
      <c r="K58" s="7"/>
      <c r="L58" s="7"/>
      <c r="M58" s="7"/>
      <c r="N58" s="7"/>
      <c r="O58" s="7"/>
      <c r="P58" s="7"/>
      <c r="Q58" s="7"/>
      <c r="R58" s="7"/>
      <c r="S58" s="7"/>
      <c r="T58" s="7"/>
      <c r="U58" s="7"/>
      <c r="V58" s="7"/>
      <c r="W58" s="7"/>
    </row>
    <row r="59" spans="1:23" x14ac:dyDescent="0.3">
      <c r="A59" s="7"/>
      <c r="B59" s="7"/>
      <c r="C59" s="7"/>
      <c r="D59" s="7"/>
      <c r="E59" s="7"/>
      <c r="F59" s="7"/>
      <c r="G59" s="7"/>
      <c r="H59" s="7"/>
      <c r="I59" s="7"/>
      <c r="J59" s="7"/>
      <c r="K59" s="7"/>
      <c r="L59" s="7"/>
      <c r="M59" s="7"/>
      <c r="N59" s="7"/>
      <c r="O59" s="7"/>
      <c r="P59" s="7"/>
      <c r="Q59" s="7"/>
      <c r="R59" s="7"/>
      <c r="S59" s="7"/>
      <c r="T59" s="7"/>
      <c r="U59" s="7"/>
      <c r="V59" s="7"/>
      <c r="W59" s="7"/>
    </row>
    <row r="60" spans="1:23" x14ac:dyDescent="0.3">
      <c r="A60" s="7"/>
      <c r="B60" s="7"/>
      <c r="C60" s="7"/>
      <c r="D60" s="7"/>
      <c r="E60" s="7"/>
      <c r="F60" s="7"/>
      <c r="G60" s="7"/>
      <c r="H60" s="7"/>
      <c r="I60" s="7"/>
      <c r="J60" s="7"/>
      <c r="K60" s="7"/>
      <c r="L60" s="7"/>
      <c r="M60" s="7"/>
      <c r="N60" s="7"/>
      <c r="O60" s="7"/>
      <c r="P60" s="7"/>
      <c r="Q60" s="7"/>
      <c r="R60" s="7"/>
      <c r="S60" s="7"/>
      <c r="T60" s="7"/>
      <c r="U60" s="7"/>
      <c r="V60" s="7"/>
      <c r="W60" s="7"/>
    </row>
    <row r="61" spans="1:23" x14ac:dyDescent="0.3">
      <c r="A61" s="7"/>
      <c r="B61" s="7"/>
      <c r="C61" s="7"/>
      <c r="D61" s="7"/>
      <c r="E61" s="7"/>
      <c r="F61" s="7"/>
      <c r="G61" s="7"/>
      <c r="H61" s="7"/>
      <c r="I61" s="7"/>
      <c r="J61" s="7"/>
      <c r="K61" s="7"/>
      <c r="L61" s="7"/>
      <c r="M61" s="7"/>
      <c r="N61" s="7"/>
      <c r="O61" s="7"/>
      <c r="P61" s="7"/>
      <c r="Q61" s="7"/>
      <c r="R61" s="7"/>
      <c r="S61" s="7"/>
      <c r="T61" s="7"/>
      <c r="U61" s="7"/>
      <c r="V61" s="7"/>
      <c r="W61" s="7"/>
    </row>
    <row r="62" spans="1:23" x14ac:dyDescent="0.3">
      <c r="A62" s="7"/>
      <c r="B62" s="7"/>
      <c r="C62" s="7"/>
      <c r="D62" s="7"/>
      <c r="E62" s="7"/>
      <c r="F62" s="7"/>
      <c r="G62" s="7"/>
      <c r="H62" s="7"/>
      <c r="I62" s="7"/>
      <c r="J62" s="7"/>
      <c r="K62" s="7"/>
      <c r="L62" s="7"/>
      <c r="M62" s="7"/>
      <c r="N62" s="7"/>
      <c r="O62" s="7"/>
      <c r="P62" s="7"/>
      <c r="Q62" s="7"/>
      <c r="R62" s="7"/>
      <c r="S62" s="7"/>
      <c r="T62" s="7"/>
      <c r="U62" s="7"/>
      <c r="V62" s="7"/>
      <c r="W62" s="7"/>
    </row>
    <row r="63" spans="1:23" x14ac:dyDescent="0.3">
      <c r="A63" s="7"/>
      <c r="B63" s="7"/>
      <c r="C63" s="7"/>
      <c r="D63" s="7"/>
      <c r="E63" s="7"/>
      <c r="F63" s="7"/>
      <c r="G63" s="7"/>
      <c r="H63" s="7"/>
      <c r="I63" s="7"/>
      <c r="J63" s="7"/>
      <c r="K63" s="7"/>
      <c r="L63" s="7"/>
      <c r="M63" s="7"/>
      <c r="N63" s="7"/>
      <c r="O63" s="7"/>
      <c r="P63" s="7"/>
      <c r="Q63" s="7"/>
      <c r="R63" s="7"/>
      <c r="S63" s="7"/>
      <c r="T63" s="7"/>
      <c r="U63" s="7"/>
      <c r="V63" s="7"/>
      <c r="W63" s="7"/>
    </row>
    <row r="64" spans="1:23" x14ac:dyDescent="0.3">
      <c r="A64" s="7"/>
      <c r="B64" s="7"/>
      <c r="C64" s="7"/>
      <c r="D64" s="7"/>
      <c r="E64" s="7"/>
      <c r="F64" s="7"/>
      <c r="G64" s="7"/>
      <c r="H64" s="7"/>
      <c r="I64" s="7"/>
      <c r="J64" s="7"/>
      <c r="K64" s="7"/>
      <c r="L64" s="7"/>
      <c r="M64" s="7"/>
      <c r="N64" s="7"/>
      <c r="O64" s="7"/>
      <c r="P64" s="7"/>
      <c r="Q64" s="7"/>
      <c r="R64" s="7"/>
      <c r="S64" s="7"/>
      <c r="T64" s="7"/>
      <c r="U64" s="7"/>
      <c r="V64" s="7"/>
      <c r="W64" s="7"/>
    </row>
    <row r="65" spans="1:23" x14ac:dyDescent="0.3">
      <c r="A65" s="7"/>
      <c r="B65" s="7"/>
      <c r="C65" s="7"/>
      <c r="D65" s="7"/>
      <c r="E65" s="7"/>
      <c r="F65" s="7"/>
      <c r="G65" s="7"/>
      <c r="H65" s="7"/>
      <c r="I65" s="7"/>
      <c r="J65" s="7"/>
      <c r="K65" s="7"/>
      <c r="L65" s="7"/>
      <c r="M65" s="7"/>
      <c r="N65" s="7"/>
      <c r="O65" s="7"/>
      <c r="P65" s="7"/>
      <c r="Q65" s="7"/>
      <c r="R65" s="7"/>
      <c r="S65" s="7"/>
      <c r="T65" s="7"/>
      <c r="U65" s="7"/>
      <c r="V65" s="7"/>
      <c r="W65" s="7"/>
    </row>
    <row r="66" spans="1:23" x14ac:dyDescent="0.3">
      <c r="A66" s="7"/>
      <c r="B66" s="7"/>
      <c r="C66" s="7"/>
      <c r="D66" s="7"/>
      <c r="E66" s="7"/>
      <c r="F66" s="7"/>
      <c r="G66" s="7"/>
      <c r="H66" s="7"/>
      <c r="I66" s="7"/>
      <c r="J66" s="7"/>
      <c r="K66" s="7"/>
      <c r="L66" s="7"/>
      <c r="M66" s="7"/>
      <c r="N66" s="7"/>
      <c r="O66" s="7"/>
      <c r="P66" s="7"/>
      <c r="Q66" s="7"/>
      <c r="R66" s="7"/>
      <c r="S66" s="7"/>
      <c r="T66" s="7"/>
      <c r="U66" s="7"/>
      <c r="V66" s="7"/>
      <c r="W66" s="7"/>
    </row>
    <row r="67" spans="1:23" x14ac:dyDescent="0.3">
      <c r="A67" s="7"/>
      <c r="B67" s="7"/>
      <c r="C67" s="7"/>
      <c r="D67" s="7"/>
      <c r="E67" s="7"/>
      <c r="F67" s="7"/>
      <c r="G67" s="7"/>
      <c r="H67" s="7"/>
      <c r="I67" s="7"/>
      <c r="J67" s="7"/>
      <c r="K67" s="7"/>
      <c r="L67" s="7"/>
      <c r="M67" s="7"/>
      <c r="N67" s="7"/>
      <c r="O67" s="7"/>
      <c r="P67" s="7"/>
      <c r="Q67" s="7"/>
      <c r="R67" s="7"/>
      <c r="S67" s="7"/>
      <c r="T67" s="7"/>
      <c r="U67" s="7"/>
      <c r="V67" s="7"/>
      <c r="W67" s="7"/>
    </row>
    <row r="68" spans="1:23" x14ac:dyDescent="0.3">
      <c r="A68" s="7"/>
      <c r="B68" s="7"/>
      <c r="C68" s="7"/>
      <c r="D68" s="7"/>
      <c r="E68" s="7"/>
      <c r="F68" s="7"/>
      <c r="G68" s="7"/>
      <c r="H68" s="7"/>
      <c r="I68" s="7"/>
      <c r="J68" s="7"/>
      <c r="K68" s="7"/>
      <c r="L68" s="7"/>
      <c r="M68" s="7"/>
      <c r="N68" s="7"/>
      <c r="O68" s="7"/>
      <c r="P68" s="7"/>
      <c r="Q68" s="7"/>
      <c r="R68" s="7"/>
      <c r="S68" s="7"/>
      <c r="T68" s="7"/>
      <c r="U68" s="7"/>
      <c r="V68" s="7"/>
      <c r="W68" s="7"/>
    </row>
    <row r="69" spans="1:23" x14ac:dyDescent="0.3">
      <c r="A69" s="7"/>
      <c r="B69" s="7"/>
      <c r="C69" s="7"/>
      <c r="D69" s="7"/>
      <c r="E69" s="7"/>
      <c r="F69" s="7"/>
      <c r="G69" s="7"/>
      <c r="H69" s="7"/>
      <c r="I69" s="7"/>
      <c r="J69" s="7"/>
      <c r="K69" s="7"/>
      <c r="L69" s="7"/>
      <c r="M69" s="7"/>
      <c r="N69" s="7"/>
      <c r="O69" s="7"/>
      <c r="P69" s="7"/>
      <c r="Q69" s="7"/>
      <c r="R69" s="7"/>
      <c r="S69" s="7"/>
      <c r="T69" s="7"/>
      <c r="U69" s="7"/>
      <c r="V69" s="7"/>
      <c r="W69" s="7"/>
    </row>
    <row r="70" spans="1:23" x14ac:dyDescent="0.3">
      <c r="A70" s="7"/>
      <c r="B70" s="7"/>
      <c r="C70" s="7"/>
      <c r="D70" s="7"/>
      <c r="E70" s="7"/>
      <c r="F70" s="7"/>
      <c r="G70" s="7"/>
      <c r="H70" s="7"/>
      <c r="I70" s="7"/>
      <c r="J70" s="7"/>
      <c r="K70" s="7"/>
      <c r="L70" s="7"/>
      <c r="M70" s="7"/>
      <c r="N70" s="7"/>
      <c r="O70" s="7"/>
      <c r="P70" s="7"/>
      <c r="Q70" s="7"/>
      <c r="R70" s="7"/>
      <c r="S70" s="7"/>
      <c r="T70" s="7"/>
      <c r="U70" s="7"/>
      <c r="V70" s="7"/>
      <c r="W70" s="7"/>
    </row>
    <row r="71" spans="1:23" x14ac:dyDescent="0.3">
      <c r="A71" s="7"/>
      <c r="B71" s="7"/>
      <c r="C71" s="7"/>
      <c r="D71" s="7"/>
      <c r="E71" s="7"/>
      <c r="F71" s="7"/>
      <c r="G71" s="7"/>
      <c r="H71" s="7"/>
      <c r="I71" s="7"/>
      <c r="J71" s="7"/>
      <c r="K71" s="7"/>
      <c r="L71" s="7"/>
      <c r="M71" s="7"/>
      <c r="N71" s="7"/>
      <c r="O71" s="7"/>
      <c r="P71" s="7"/>
      <c r="Q71" s="7"/>
      <c r="R71" s="7"/>
      <c r="S71" s="7"/>
      <c r="T71" s="7"/>
      <c r="U71" s="7"/>
      <c r="V71" s="7"/>
      <c r="W71" s="7"/>
    </row>
    <row r="72" spans="1:23" x14ac:dyDescent="0.3">
      <c r="A72" s="7"/>
      <c r="B72" s="7"/>
      <c r="C72" s="7"/>
      <c r="D72" s="7"/>
      <c r="E72" s="7"/>
      <c r="F72" s="7"/>
      <c r="G72" s="7"/>
      <c r="H72" s="7"/>
      <c r="I72" s="7"/>
      <c r="J72" s="7"/>
      <c r="K72" s="7"/>
      <c r="L72" s="7"/>
      <c r="M72" s="7"/>
      <c r="N72" s="7"/>
      <c r="O72" s="7"/>
      <c r="P72" s="7"/>
      <c r="Q72" s="7"/>
      <c r="R72" s="7"/>
      <c r="S72" s="7"/>
      <c r="T72" s="7"/>
      <c r="U72" s="7"/>
      <c r="V72" s="7"/>
      <c r="W72" s="7"/>
    </row>
    <row r="73" spans="1:23" x14ac:dyDescent="0.3">
      <c r="A73" s="7"/>
      <c r="B73" s="7"/>
      <c r="C73" s="7"/>
      <c r="D73" s="7"/>
      <c r="E73" s="7"/>
      <c r="F73" s="7"/>
      <c r="G73" s="7"/>
      <c r="H73" s="7"/>
      <c r="I73" s="7"/>
      <c r="J73" s="7"/>
      <c r="K73" s="7"/>
      <c r="L73" s="7"/>
      <c r="M73" s="7"/>
      <c r="N73" s="7"/>
      <c r="O73" s="7"/>
      <c r="P73" s="7"/>
      <c r="Q73" s="7"/>
      <c r="R73" s="7"/>
      <c r="S73" s="7"/>
      <c r="T73" s="7"/>
      <c r="U73" s="7"/>
      <c r="V73" s="7"/>
      <c r="W73" s="7"/>
    </row>
    <row r="74" spans="1:23" x14ac:dyDescent="0.3">
      <c r="A74" s="7"/>
      <c r="B74" s="7"/>
      <c r="C74" s="7"/>
      <c r="D74" s="7"/>
      <c r="E74" s="7"/>
      <c r="F74" s="7"/>
      <c r="G74" s="7"/>
      <c r="H74" s="7"/>
      <c r="I74" s="7"/>
      <c r="J74" s="7"/>
      <c r="K74" s="7"/>
      <c r="L74" s="7"/>
      <c r="M74" s="7"/>
      <c r="N74" s="7"/>
      <c r="O74" s="7"/>
      <c r="P74" s="7"/>
      <c r="Q74" s="7"/>
      <c r="R74" s="7"/>
      <c r="S74" s="7"/>
      <c r="T74" s="7"/>
      <c r="U74" s="7"/>
      <c r="V74" s="7"/>
      <c r="W74" s="7"/>
    </row>
    <row r="75" spans="1:23" x14ac:dyDescent="0.3">
      <c r="A75" s="7"/>
      <c r="B75" s="7"/>
      <c r="C75" s="7"/>
      <c r="D75" s="7"/>
      <c r="E75" s="7"/>
      <c r="F75" s="7"/>
      <c r="G75" s="7"/>
      <c r="H75" s="7"/>
      <c r="I75" s="7"/>
      <c r="J75" s="7"/>
      <c r="K75" s="7"/>
      <c r="L75" s="7"/>
      <c r="M75" s="7"/>
      <c r="N75" s="7"/>
      <c r="O75" s="7"/>
      <c r="P75" s="7"/>
      <c r="Q75" s="7"/>
      <c r="R75" s="7"/>
      <c r="S75" s="7"/>
      <c r="T75" s="7"/>
      <c r="U75" s="7"/>
      <c r="V75" s="7"/>
      <c r="W75" s="7"/>
    </row>
    <row r="76" spans="1:23" x14ac:dyDescent="0.3">
      <c r="A76" s="7"/>
      <c r="B76" s="7"/>
      <c r="C76" s="7"/>
      <c r="D76" s="7"/>
      <c r="E76" s="7"/>
      <c r="F76" s="7"/>
      <c r="G76" s="7"/>
      <c r="H76" s="7"/>
      <c r="I76" s="7"/>
      <c r="J76" s="7"/>
      <c r="K76" s="7"/>
      <c r="L76" s="7"/>
      <c r="M76" s="7"/>
      <c r="N76" s="7"/>
      <c r="O76" s="7"/>
      <c r="P76" s="7"/>
      <c r="Q76" s="7"/>
      <c r="R76" s="7"/>
      <c r="S76" s="7"/>
      <c r="T76" s="7"/>
      <c r="U76" s="7"/>
      <c r="V76" s="7"/>
      <c r="W76" s="7"/>
    </row>
    <row r="77" spans="1:23" x14ac:dyDescent="0.3">
      <c r="A77" s="7"/>
      <c r="B77" s="7"/>
      <c r="C77" s="7"/>
      <c r="D77" s="7"/>
      <c r="E77" s="7"/>
      <c r="F77" s="7"/>
      <c r="G77" s="7"/>
      <c r="H77" s="7"/>
      <c r="I77" s="7"/>
      <c r="J77" s="7"/>
      <c r="K77" s="7"/>
      <c r="L77" s="7"/>
      <c r="M77" s="7"/>
      <c r="N77" s="7"/>
      <c r="O77" s="7"/>
      <c r="P77" s="7"/>
      <c r="Q77" s="7"/>
      <c r="R77" s="7"/>
      <c r="S77" s="7"/>
      <c r="T77" s="7"/>
      <c r="U77" s="7"/>
      <c r="V77" s="7"/>
      <c r="W77" s="7"/>
    </row>
    <row r="78" spans="1:23" x14ac:dyDescent="0.3">
      <c r="A78" s="7"/>
      <c r="B78" s="7"/>
      <c r="C78" s="7"/>
      <c r="D78" s="7"/>
      <c r="E78" s="7"/>
      <c r="F78" s="7"/>
      <c r="G78" s="7"/>
      <c r="H78" s="7"/>
      <c r="I78" s="7"/>
      <c r="J78" s="7"/>
      <c r="K78" s="7"/>
      <c r="L78" s="7"/>
      <c r="M78" s="7"/>
      <c r="N78" s="7"/>
      <c r="O78" s="7"/>
      <c r="P78" s="7"/>
      <c r="Q78" s="7"/>
      <c r="R78" s="7"/>
      <c r="S78" s="7"/>
      <c r="T78" s="7"/>
      <c r="U78" s="7"/>
      <c r="V78" s="7"/>
      <c r="W78" s="7"/>
    </row>
    <row r="79" spans="1:23" x14ac:dyDescent="0.3">
      <c r="A79" s="7"/>
      <c r="B79" s="7"/>
      <c r="C79" s="7"/>
      <c r="D79" s="7"/>
      <c r="E79" s="7"/>
      <c r="F79" s="7"/>
      <c r="G79" s="7"/>
      <c r="H79" s="7"/>
      <c r="I79" s="7"/>
      <c r="J79" s="7"/>
      <c r="K79" s="7"/>
      <c r="L79" s="7"/>
      <c r="M79" s="7"/>
      <c r="N79" s="7"/>
      <c r="O79" s="7"/>
      <c r="P79" s="7"/>
      <c r="Q79" s="7"/>
      <c r="R79" s="7"/>
      <c r="S79" s="7"/>
      <c r="T79" s="7"/>
      <c r="U79" s="7"/>
      <c r="V79" s="7"/>
      <c r="W79" s="7"/>
    </row>
    <row r="80" spans="1:23" x14ac:dyDescent="0.3">
      <c r="A80" s="7"/>
      <c r="B80" s="7"/>
      <c r="C80" s="7"/>
      <c r="D80" s="7"/>
      <c r="E80" s="7"/>
      <c r="F80" s="7"/>
      <c r="G80" s="7"/>
      <c r="H80" s="7"/>
      <c r="I80" s="7"/>
      <c r="J80" s="7"/>
      <c r="K80" s="7"/>
      <c r="L80" s="7"/>
      <c r="M80" s="7"/>
      <c r="N80" s="7"/>
      <c r="O80" s="7"/>
      <c r="P80" s="7"/>
      <c r="Q80" s="7"/>
      <c r="R80" s="7"/>
      <c r="S80" s="7"/>
      <c r="T80" s="7"/>
      <c r="U80" s="7"/>
      <c r="V80" s="7"/>
      <c r="W80" s="7"/>
    </row>
    <row r="81" spans="1:23" x14ac:dyDescent="0.3">
      <c r="A81" s="7"/>
      <c r="B81" s="7"/>
      <c r="C81" s="7"/>
      <c r="D81" s="7"/>
      <c r="E81" s="7"/>
      <c r="F81" s="7"/>
      <c r="G81" s="7"/>
      <c r="H81" s="7"/>
      <c r="I81" s="7"/>
      <c r="J81" s="7"/>
      <c r="K81" s="7"/>
      <c r="L81" s="7"/>
      <c r="M81" s="7"/>
      <c r="N81" s="7"/>
      <c r="O81" s="7"/>
      <c r="P81" s="7"/>
      <c r="Q81" s="7"/>
      <c r="R81" s="7"/>
      <c r="S81" s="7"/>
      <c r="T81" s="7"/>
      <c r="U81" s="7"/>
      <c r="V81" s="7"/>
      <c r="W81" s="7"/>
    </row>
    <row r="82" spans="1:23" x14ac:dyDescent="0.3">
      <c r="A82" s="7"/>
      <c r="B82" s="7"/>
      <c r="C82" s="7"/>
      <c r="D82" s="7"/>
      <c r="E82" s="7"/>
      <c r="F82" s="7"/>
      <c r="G82" s="7"/>
      <c r="H82" s="7"/>
      <c r="I82" s="7"/>
      <c r="J82" s="7"/>
      <c r="K82" s="7"/>
      <c r="L82" s="7"/>
      <c r="M82" s="7"/>
      <c r="N82" s="7"/>
      <c r="O82" s="7"/>
      <c r="P82" s="7"/>
      <c r="Q82" s="7"/>
      <c r="R82" s="7"/>
      <c r="S82" s="7"/>
      <c r="T82" s="7"/>
      <c r="U82" s="7"/>
      <c r="V82" s="7"/>
      <c r="W82" s="7"/>
    </row>
    <row r="83" spans="1:23" x14ac:dyDescent="0.3">
      <c r="A83" s="7"/>
      <c r="B83" s="7"/>
      <c r="C83" s="7"/>
      <c r="D83" s="7"/>
      <c r="E83" s="7"/>
      <c r="F83" s="7"/>
      <c r="G83" s="7"/>
      <c r="H83" s="7"/>
      <c r="I83" s="7"/>
      <c r="J83" s="7"/>
      <c r="K83" s="7"/>
      <c r="L83" s="7"/>
      <c r="M83" s="7"/>
      <c r="N83" s="7"/>
      <c r="O83" s="7"/>
      <c r="P83" s="7"/>
      <c r="Q83" s="7"/>
      <c r="R83" s="7"/>
      <c r="S83" s="7"/>
      <c r="T83" s="7"/>
      <c r="U83" s="7"/>
      <c r="V83" s="7"/>
      <c r="W83" s="7"/>
    </row>
    <row r="84" spans="1:23" x14ac:dyDescent="0.3">
      <c r="A84" s="7"/>
      <c r="B84" s="7"/>
      <c r="C84" s="7"/>
      <c r="D84" s="7"/>
      <c r="E84" s="7"/>
      <c r="F84" s="7"/>
      <c r="G84" s="7"/>
      <c r="H84" s="7"/>
      <c r="I84" s="7"/>
      <c r="J84" s="7"/>
      <c r="K84" s="7"/>
      <c r="L84" s="7"/>
      <c r="M84" s="7"/>
      <c r="N84" s="7"/>
      <c r="O84" s="7"/>
      <c r="P84" s="7"/>
      <c r="Q84" s="7"/>
      <c r="R84" s="7"/>
      <c r="S84" s="7"/>
      <c r="T84" s="7"/>
      <c r="U84" s="7"/>
      <c r="V84" s="7"/>
      <c r="W84" s="7"/>
    </row>
    <row r="85" spans="1:23" x14ac:dyDescent="0.3">
      <c r="A85" s="7"/>
      <c r="B85" s="7"/>
      <c r="C85" s="7"/>
      <c r="D85" s="7"/>
      <c r="E85" s="7"/>
      <c r="F85" s="7"/>
      <c r="G85" s="7"/>
      <c r="H85" s="7"/>
      <c r="I85" s="7"/>
      <c r="J85" s="7"/>
      <c r="K85" s="7"/>
      <c r="L85" s="7"/>
      <c r="M85" s="7"/>
      <c r="N85" s="7"/>
      <c r="O85" s="7"/>
      <c r="P85" s="7"/>
      <c r="Q85" s="7"/>
      <c r="R85" s="7"/>
      <c r="S85" s="7"/>
      <c r="T85" s="7"/>
      <c r="U85" s="7"/>
      <c r="V85" s="7"/>
      <c r="W85" s="7"/>
    </row>
    <row r="86" spans="1:23" x14ac:dyDescent="0.3">
      <c r="A86" s="7"/>
      <c r="B86" s="7"/>
      <c r="C86" s="7"/>
      <c r="D86" s="7"/>
      <c r="E86" s="7"/>
      <c r="F86" s="7"/>
      <c r="G86" s="7"/>
      <c r="H86" s="7"/>
      <c r="I86" s="7"/>
      <c r="J86" s="7"/>
      <c r="K86" s="7"/>
      <c r="L86" s="7"/>
      <c r="M86" s="7"/>
      <c r="N86" s="7"/>
      <c r="O86" s="7"/>
      <c r="P86" s="7"/>
      <c r="Q86" s="7"/>
      <c r="R86" s="7"/>
      <c r="S86" s="7"/>
      <c r="T86" s="7"/>
      <c r="U86" s="7"/>
      <c r="V86" s="7"/>
      <c r="W86" s="7"/>
    </row>
    <row r="87" spans="1:23" x14ac:dyDescent="0.3">
      <c r="A87" s="7"/>
      <c r="B87" s="7"/>
      <c r="C87" s="7"/>
      <c r="D87" s="7"/>
      <c r="E87" s="7"/>
      <c r="F87" s="7"/>
      <c r="G87" s="7"/>
      <c r="H87" s="7"/>
      <c r="I87" s="7"/>
      <c r="J87" s="7"/>
      <c r="K87" s="7"/>
      <c r="L87" s="7"/>
      <c r="M87" s="7"/>
      <c r="N87" s="7"/>
      <c r="O87" s="7"/>
      <c r="P87" s="7"/>
      <c r="Q87" s="7"/>
      <c r="R87" s="7"/>
      <c r="S87" s="7"/>
      <c r="T87" s="7"/>
      <c r="U87" s="7"/>
      <c r="V87" s="7"/>
      <c r="W87" s="7"/>
    </row>
    <row r="88" spans="1:23" x14ac:dyDescent="0.3">
      <c r="A88" s="7"/>
      <c r="B88" s="7"/>
      <c r="C88" s="7"/>
      <c r="D88" s="7"/>
      <c r="E88" s="7"/>
      <c r="F88" s="7"/>
      <c r="G88" s="7"/>
      <c r="H88" s="7"/>
      <c r="I88" s="7"/>
      <c r="J88" s="7"/>
      <c r="K88" s="7"/>
      <c r="L88" s="7"/>
      <c r="M88" s="7"/>
      <c r="N88" s="7"/>
      <c r="O88" s="7"/>
      <c r="P88" s="7"/>
      <c r="Q88" s="7"/>
      <c r="R88" s="7"/>
      <c r="S88" s="7"/>
      <c r="T88" s="7"/>
      <c r="U88" s="7"/>
      <c r="V88" s="7"/>
      <c r="W88" s="7"/>
    </row>
    <row r="89" spans="1:23" x14ac:dyDescent="0.3">
      <c r="A89" s="7"/>
      <c r="B89" s="7"/>
      <c r="C89" s="7"/>
      <c r="D89" s="7"/>
      <c r="E89" s="7"/>
      <c r="F89" s="7"/>
      <c r="G89" s="7"/>
      <c r="H89" s="7"/>
      <c r="I89" s="7"/>
      <c r="J89" s="7"/>
      <c r="K89" s="7"/>
      <c r="L89" s="7"/>
      <c r="M89" s="7"/>
      <c r="N89" s="7"/>
      <c r="O89" s="7"/>
      <c r="P89" s="7"/>
      <c r="Q89" s="7"/>
      <c r="R89" s="7"/>
      <c r="S89" s="7"/>
      <c r="T89" s="7"/>
      <c r="U89" s="7"/>
      <c r="V89" s="7"/>
      <c r="W89" s="7"/>
    </row>
    <row r="90" spans="1:23" x14ac:dyDescent="0.3">
      <c r="A90" s="7"/>
      <c r="B90" s="7"/>
      <c r="C90" s="7"/>
      <c r="D90" s="7"/>
      <c r="E90" s="7"/>
      <c r="F90" s="7"/>
      <c r="G90" s="7"/>
      <c r="H90" s="7"/>
      <c r="I90" s="7"/>
      <c r="J90" s="7"/>
      <c r="K90" s="7"/>
      <c r="L90" s="7"/>
      <c r="M90" s="7"/>
      <c r="N90" s="7"/>
      <c r="O90" s="7"/>
      <c r="P90" s="7"/>
      <c r="Q90" s="7"/>
      <c r="R90" s="7"/>
      <c r="S90" s="7"/>
      <c r="T90" s="7"/>
      <c r="U90" s="7"/>
      <c r="V90" s="7"/>
      <c r="W90" s="7"/>
    </row>
    <row r="91" spans="1:23" x14ac:dyDescent="0.3">
      <c r="A91" s="7"/>
      <c r="B91" s="7"/>
      <c r="C91" s="7"/>
      <c r="D91" s="7"/>
      <c r="E91" s="7"/>
      <c r="F91" s="7"/>
      <c r="G91" s="7"/>
      <c r="H91" s="7"/>
      <c r="I91" s="7"/>
      <c r="J91" s="7"/>
      <c r="K91" s="7"/>
      <c r="L91" s="7"/>
      <c r="M91" s="7"/>
      <c r="N91" s="7"/>
      <c r="O91" s="7"/>
      <c r="P91" s="7"/>
      <c r="Q91" s="7"/>
      <c r="R91" s="7"/>
      <c r="S91" s="7"/>
      <c r="T91" s="7"/>
      <c r="U91" s="7"/>
      <c r="V91" s="7"/>
      <c r="W91" s="7"/>
    </row>
    <row r="92" spans="1:23" x14ac:dyDescent="0.3">
      <c r="A92" s="7"/>
      <c r="B92" s="7"/>
      <c r="C92" s="7"/>
      <c r="D92" s="7"/>
      <c r="E92" s="7"/>
      <c r="F92" s="7"/>
      <c r="G92" s="7"/>
      <c r="H92" s="7"/>
      <c r="I92" s="7"/>
      <c r="J92" s="7"/>
      <c r="K92" s="7"/>
      <c r="L92" s="7"/>
      <c r="M92" s="7"/>
      <c r="N92" s="7"/>
      <c r="O92" s="7"/>
      <c r="P92" s="7"/>
      <c r="Q92" s="7"/>
      <c r="R92" s="7"/>
      <c r="S92" s="7"/>
      <c r="T92" s="7"/>
      <c r="U92" s="7"/>
      <c r="V92" s="7"/>
      <c r="W92" s="7"/>
    </row>
    <row r="93" spans="1:23" x14ac:dyDescent="0.3">
      <c r="A93" s="7"/>
      <c r="B93" s="7"/>
      <c r="C93" s="7"/>
      <c r="D93" s="7"/>
      <c r="E93" s="7"/>
      <c r="F93" s="7"/>
      <c r="G93" s="7"/>
      <c r="H93" s="7"/>
      <c r="I93" s="7"/>
      <c r="J93" s="7"/>
      <c r="K93" s="7"/>
      <c r="L93" s="7"/>
      <c r="M93" s="7"/>
      <c r="N93" s="7"/>
      <c r="O93" s="7"/>
      <c r="P93" s="7"/>
      <c r="Q93" s="7"/>
      <c r="R93" s="7"/>
      <c r="S93" s="7"/>
      <c r="T93" s="7"/>
      <c r="U93" s="7"/>
      <c r="V93" s="7"/>
      <c r="W93" s="7"/>
    </row>
    <row r="94" spans="1:23" x14ac:dyDescent="0.3">
      <c r="A94" s="7"/>
      <c r="B94" s="7"/>
      <c r="C94" s="7"/>
      <c r="D94" s="7"/>
      <c r="E94" s="7"/>
      <c r="F94" s="7"/>
      <c r="G94" s="7"/>
      <c r="H94" s="7"/>
      <c r="I94" s="7"/>
      <c r="J94" s="7"/>
      <c r="K94" s="7"/>
      <c r="L94" s="7"/>
      <c r="M94" s="7"/>
      <c r="N94" s="7"/>
      <c r="O94" s="7"/>
      <c r="P94" s="7"/>
      <c r="Q94" s="7"/>
      <c r="R94" s="7"/>
      <c r="S94" s="7"/>
      <c r="T94" s="7"/>
      <c r="U94" s="7"/>
      <c r="V94" s="7"/>
      <c r="W94" s="7"/>
    </row>
    <row r="95" spans="1:23" x14ac:dyDescent="0.3">
      <c r="A95" s="7"/>
      <c r="B95" s="7"/>
      <c r="C95" s="7"/>
      <c r="D95" s="7"/>
      <c r="E95" s="7"/>
      <c r="F95" s="7"/>
      <c r="G95" s="7"/>
      <c r="H95" s="7"/>
      <c r="I95" s="7"/>
      <c r="J95" s="7"/>
      <c r="K95" s="7"/>
      <c r="L95" s="7"/>
      <c r="M95" s="7"/>
      <c r="N95" s="7"/>
      <c r="O95" s="7"/>
      <c r="P95" s="7"/>
      <c r="Q95" s="7"/>
      <c r="R95" s="7"/>
      <c r="S95" s="7"/>
      <c r="T95" s="7"/>
      <c r="U95" s="7"/>
      <c r="V95" s="7"/>
      <c r="W95" s="7"/>
    </row>
    <row r="96" spans="1:23" x14ac:dyDescent="0.3">
      <c r="A96" s="7"/>
      <c r="B96" s="7"/>
      <c r="C96" s="7"/>
      <c r="D96" s="7"/>
      <c r="E96" s="7"/>
      <c r="F96" s="7"/>
      <c r="G96" s="7"/>
      <c r="H96" s="7"/>
      <c r="I96" s="7"/>
      <c r="J96" s="7"/>
      <c r="K96" s="7"/>
      <c r="L96" s="7"/>
      <c r="M96" s="7"/>
      <c r="N96" s="7"/>
      <c r="O96" s="7"/>
      <c r="P96" s="7"/>
      <c r="Q96" s="7"/>
      <c r="R96" s="7"/>
      <c r="S96" s="7"/>
      <c r="T96" s="7"/>
      <c r="U96" s="7"/>
      <c r="V96" s="7"/>
      <c r="W96" s="7"/>
    </row>
  </sheetData>
  <sheetProtection algorithmName="SHA-512" hashValue="nwrZAKTpFIYNqLp32AnELzkPdhS2/KI9XJDRUz3SbNAWf9Cm7lN2VIrBbmXcTuP15+O8i4rU0+lfSmqaVeueSA==" saltValue="l2GudSt0Zg9dHUnGJIp8FQ==" spinCount="100000" sheet="1" objects="1" scenarios="1"/>
  <mergeCells count="10">
    <mergeCell ref="A38:I38"/>
    <mergeCell ref="B40:D40"/>
    <mergeCell ref="B42:D42"/>
    <mergeCell ref="B4:C4"/>
    <mergeCell ref="F4:G4"/>
    <mergeCell ref="B6:C6"/>
    <mergeCell ref="F6:G6"/>
    <mergeCell ref="A8:J8"/>
    <mergeCell ref="A10:I10"/>
    <mergeCell ref="B41:D41"/>
  </mergeCells>
  <dataValidations count="6">
    <dataValidation type="list" allowBlank="1" showInputMessage="1" showErrorMessage="1" sqref="E36">
      <formula1>"Remote Condensing,Self-Contained"</formula1>
    </dataValidation>
    <dataValidation type="list" allowBlank="1" showInputMessage="1" showErrorMessage="1" sqref="F16:F35">
      <formula1>"Conditioned,Unconditioned"</formula1>
    </dataValidation>
    <dataValidation type="list" allowBlank="1" showInputMessage="1" showErrorMessage="1" sqref="B13">
      <formula1>"Amarillo, Dallas, El Paso, Houston, McAllen"</formula1>
    </dataValidation>
    <dataValidation type="list" allowBlank="1" showInputMessage="1" showErrorMessage="1" sqref="B12">
      <formula1>"Retrofit, New Construction"</formula1>
    </dataValidation>
    <dataValidation type="list" allowBlank="1" showInputMessage="1" showErrorMessage="1" sqref="C36">
      <formula1>"Medium Temperature, Low Temperature"</formula1>
    </dataValidation>
    <dataValidation type="list" allowBlank="1" showInputMessage="1" showErrorMessage="1" sqref="E16:E35">
      <formula1>"-20,0,20,40"</formula1>
    </dataValidation>
  </dataValidations>
  <hyperlinks>
    <hyperlink ref="A11" location="Instructions!L1" display="Go to Instructions --&gt;"/>
  </hyperlink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Y95"/>
  <sheetViews>
    <sheetView workbookViewId="0">
      <selection activeCell="A2" sqref="A2"/>
    </sheetView>
  </sheetViews>
  <sheetFormatPr defaultColWidth="9.109375" defaultRowHeight="15.6" x14ac:dyDescent="0.3"/>
  <cols>
    <col min="1" max="1" width="20" style="8" customWidth="1"/>
    <col min="2" max="2" width="11.109375" style="8" customWidth="1"/>
    <col min="3" max="3" width="37.44140625" style="8" bestFit="1" customWidth="1"/>
    <col min="4" max="4" width="18.88671875" style="8" customWidth="1"/>
    <col min="5" max="5" width="14.6640625" style="8" customWidth="1"/>
    <col min="6" max="6" width="26" style="8" customWidth="1"/>
    <col min="7" max="7" width="13.33203125" style="8" customWidth="1"/>
    <col min="8" max="8" width="14.33203125" style="8" customWidth="1"/>
    <col min="9" max="10" width="12.6640625" style="8" customWidth="1"/>
    <col min="11" max="11" width="12.109375" style="8" customWidth="1"/>
    <col min="12" max="16384" width="9.109375" style="8"/>
  </cols>
  <sheetData>
    <row r="1" spans="1:25" ht="18" x14ac:dyDescent="0.35">
      <c r="A1" s="2" t="s">
        <v>96</v>
      </c>
      <c r="B1" s="3"/>
      <c r="C1" s="3"/>
      <c r="D1" s="3"/>
      <c r="E1" s="4" t="s">
        <v>97</v>
      </c>
      <c r="F1" s="3"/>
      <c r="G1" s="3"/>
      <c r="H1" s="5"/>
      <c r="I1" s="6"/>
      <c r="J1" s="6"/>
      <c r="K1" s="7"/>
      <c r="L1" s="7"/>
      <c r="M1" s="7"/>
      <c r="N1" s="7"/>
      <c r="O1" s="7"/>
      <c r="P1" s="7"/>
      <c r="Q1" s="7"/>
      <c r="R1" s="7"/>
      <c r="S1" s="7"/>
      <c r="T1" s="7"/>
      <c r="U1" s="7"/>
      <c r="V1" s="7"/>
      <c r="W1" s="7"/>
    </row>
    <row r="2" spans="1:25" ht="23.25" customHeight="1" thickBot="1" x14ac:dyDescent="0.35">
      <c r="A2" s="9" t="s">
        <v>9</v>
      </c>
      <c r="B2" s="10"/>
      <c r="C2" s="10"/>
      <c r="D2" s="10"/>
      <c r="E2" s="10"/>
      <c r="F2" s="10"/>
      <c r="G2" s="10"/>
      <c r="H2" s="11"/>
      <c r="I2" s="6"/>
      <c r="J2" s="6"/>
      <c r="K2" s="7"/>
      <c r="L2" s="7"/>
      <c r="M2" s="7"/>
      <c r="N2" s="7"/>
      <c r="O2" s="7"/>
      <c r="P2" s="7"/>
      <c r="Q2" s="7"/>
      <c r="R2" s="7"/>
      <c r="S2" s="7"/>
      <c r="T2" s="7"/>
      <c r="U2" s="7"/>
      <c r="V2" s="7"/>
      <c r="W2" s="7"/>
    </row>
    <row r="3" spans="1:25" ht="15.75" customHeight="1" x14ac:dyDescent="0.3">
      <c r="A3" s="12"/>
      <c r="B3" s="12"/>
      <c r="C3" s="12"/>
      <c r="D3" s="12"/>
      <c r="E3" s="12"/>
      <c r="F3" s="12"/>
      <c r="G3" s="12"/>
      <c r="H3" s="12"/>
      <c r="I3" s="12"/>
      <c r="J3" s="12"/>
      <c r="K3" s="12"/>
      <c r="L3" s="7"/>
      <c r="M3" s="7"/>
      <c r="N3" s="7"/>
      <c r="O3" s="7"/>
      <c r="P3" s="7"/>
      <c r="Q3" s="7"/>
      <c r="R3" s="7"/>
      <c r="S3" s="7"/>
      <c r="T3" s="7"/>
      <c r="U3" s="7"/>
      <c r="V3" s="7"/>
      <c r="W3" s="7"/>
    </row>
    <row r="4" spans="1:25" ht="21" customHeight="1" x14ac:dyDescent="0.3">
      <c r="A4" s="13" t="s">
        <v>98</v>
      </c>
      <c r="B4" s="143"/>
      <c r="C4" s="144"/>
      <c r="E4" s="13" t="s">
        <v>99</v>
      </c>
      <c r="F4" s="145"/>
      <c r="G4" s="146"/>
      <c r="H4" s="6"/>
      <c r="J4" s="7"/>
      <c r="K4" s="7"/>
      <c r="L4" s="7"/>
      <c r="M4" s="7"/>
      <c r="N4" s="7"/>
      <c r="O4" s="7"/>
      <c r="P4" s="7"/>
      <c r="Q4" s="7"/>
      <c r="R4" s="7"/>
      <c r="S4" s="7"/>
      <c r="T4" s="7"/>
      <c r="U4" s="7"/>
      <c r="V4" s="7"/>
      <c r="W4" s="7"/>
    </row>
    <row r="5" spans="1:25" ht="9" customHeight="1" x14ac:dyDescent="0.3">
      <c r="A5" s="13"/>
      <c r="B5" s="14"/>
      <c r="C5" s="15"/>
      <c r="D5" s="15"/>
      <c r="E5" s="16"/>
      <c r="F5" s="16"/>
      <c r="G5" s="16"/>
      <c r="H5" s="6"/>
      <c r="I5" s="6"/>
      <c r="J5" s="7"/>
      <c r="K5" s="7"/>
      <c r="L5" s="7"/>
      <c r="M5" s="7"/>
      <c r="N5" s="7"/>
      <c r="O5" s="7"/>
      <c r="P5" s="7"/>
      <c r="Q5" s="7"/>
      <c r="R5" s="7"/>
      <c r="S5" s="7"/>
      <c r="T5" s="7"/>
      <c r="U5" s="7"/>
      <c r="V5" s="7"/>
      <c r="W5" s="7"/>
    </row>
    <row r="6" spans="1:25" ht="21.75" customHeight="1" x14ac:dyDescent="0.3">
      <c r="A6" s="13" t="s">
        <v>100</v>
      </c>
      <c r="B6" s="145"/>
      <c r="C6" s="146"/>
      <c r="E6" s="13" t="s">
        <v>101</v>
      </c>
      <c r="F6" s="145"/>
      <c r="G6" s="146"/>
      <c r="H6" s="6"/>
      <c r="I6" s="6"/>
      <c r="J6" s="7"/>
      <c r="K6" s="7"/>
      <c r="L6" s="7"/>
      <c r="M6" s="7"/>
      <c r="N6" s="7"/>
      <c r="O6" s="7"/>
      <c r="P6" s="7"/>
      <c r="Q6" s="7"/>
      <c r="R6" s="7"/>
      <c r="S6" s="7"/>
      <c r="T6" s="7"/>
      <c r="U6" s="7"/>
      <c r="V6" s="7"/>
      <c r="W6" s="7"/>
    </row>
    <row r="7" spans="1:25" ht="17.399999999999999" x14ac:dyDescent="0.3">
      <c r="A7" s="17"/>
      <c r="B7" s="17"/>
      <c r="C7" s="17"/>
      <c r="D7" s="17"/>
      <c r="E7" s="17"/>
      <c r="F7" s="17"/>
      <c r="G7" s="17"/>
      <c r="H7" s="17"/>
      <c r="I7" s="17"/>
      <c r="J7" s="17"/>
      <c r="K7" s="18"/>
      <c r="L7" s="7"/>
      <c r="M7" s="7"/>
      <c r="N7" s="7"/>
      <c r="O7" s="7"/>
      <c r="P7" s="7"/>
      <c r="Q7" s="7"/>
      <c r="R7" s="7"/>
      <c r="S7" s="7"/>
      <c r="T7" s="7"/>
      <c r="U7" s="7"/>
      <c r="V7" s="7"/>
      <c r="W7" s="7"/>
    </row>
    <row r="8" spans="1:25" x14ac:dyDescent="0.3">
      <c r="A8" s="135"/>
      <c r="B8" s="135"/>
      <c r="C8" s="135"/>
      <c r="D8" s="135"/>
      <c r="E8" s="135"/>
      <c r="F8" s="135"/>
      <c r="G8" s="135"/>
      <c r="H8" s="135"/>
      <c r="I8" s="135"/>
      <c r="J8" s="135"/>
      <c r="K8" s="7"/>
      <c r="L8" s="7"/>
      <c r="M8" s="7"/>
      <c r="N8" s="7"/>
      <c r="O8" s="7"/>
      <c r="P8" s="7"/>
      <c r="Q8" s="7"/>
      <c r="R8" s="7"/>
      <c r="S8" s="7"/>
      <c r="T8" s="7"/>
      <c r="U8" s="7"/>
      <c r="V8" s="7"/>
      <c r="W8" s="7"/>
    </row>
    <row r="9" spans="1:25" ht="16.2" x14ac:dyDescent="0.3">
      <c r="A9" s="19"/>
      <c r="B9" s="20"/>
      <c r="C9" s="20"/>
      <c r="D9" s="20"/>
      <c r="E9" s="20"/>
      <c r="F9" s="20"/>
      <c r="G9" s="20"/>
      <c r="H9" s="19"/>
      <c r="I9" s="19"/>
      <c r="J9" s="19"/>
      <c r="K9" s="7"/>
      <c r="L9" s="7"/>
      <c r="M9" s="7"/>
      <c r="N9" s="7"/>
      <c r="O9" s="7"/>
      <c r="P9" s="7"/>
      <c r="Q9" s="7"/>
      <c r="R9" s="7"/>
      <c r="S9" s="7"/>
      <c r="T9" s="7"/>
      <c r="U9" s="7"/>
      <c r="V9" s="7"/>
      <c r="W9" s="7"/>
    </row>
    <row r="10" spans="1:25" x14ac:dyDescent="0.3">
      <c r="A10" s="21" t="s">
        <v>102</v>
      </c>
      <c r="B10" s="22"/>
      <c r="C10" s="22"/>
      <c r="D10" s="22"/>
      <c r="E10" s="22"/>
      <c r="F10" s="22"/>
      <c r="G10" s="22"/>
      <c r="H10" s="22"/>
      <c r="I10" s="7"/>
      <c r="J10" s="7"/>
      <c r="K10" s="7"/>
      <c r="L10" s="7"/>
      <c r="M10" s="7"/>
      <c r="N10" s="7"/>
      <c r="O10" s="7"/>
      <c r="P10" s="7"/>
      <c r="Q10" s="7"/>
      <c r="R10" s="7"/>
      <c r="S10" s="7"/>
      <c r="T10" s="7"/>
      <c r="U10" s="7"/>
    </row>
    <row r="11" spans="1:25" x14ac:dyDescent="0.3">
      <c r="A11" s="82" t="s">
        <v>103</v>
      </c>
      <c r="B11" s="24"/>
      <c r="C11" s="25"/>
      <c r="D11" s="25"/>
      <c r="E11" s="25"/>
      <c r="F11" s="24"/>
      <c r="G11" s="24"/>
      <c r="H11" s="26"/>
      <c r="I11" s="26"/>
      <c r="J11" s="26"/>
      <c r="K11" s="7"/>
      <c r="L11" s="7"/>
      <c r="M11" s="7"/>
      <c r="N11" s="7"/>
      <c r="O11" s="7"/>
      <c r="P11" s="7"/>
      <c r="Q11" s="7"/>
      <c r="R11" s="7"/>
      <c r="S11" s="7"/>
      <c r="T11" s="7"/>
      <c r="U11" s="7"/>
      <c r="V11" s="7"/>
      <c r="W11" s="7"/>
    </row>
    <row r="12" spans="1:25" x14ac:dyDescent="0.3">
      <c r="A12" s="27" t="s">
        <v>104</v>
      </c>
      <c r="B12" s="28" t="s">
        <v>105</v>
      </c>
      <c r="C12" s="25"/>
      <c r="D12" s="25"/>
      <c r="E12" s="25"/>
      <c r="F12" s="24"/>
      <c r="G12" s="24"/>
      <c r="H12" s="26"/>
      <c r="I12" s="26"/>
      <c r="J12" s="26"/>
      <c r="K12" s="7"/>
      <c r="L12" s="7"/>
      <c r="M12" s="7"/>
      <c r="N12" s="7"/>
      <c r="O12" s="7"/>
      <c r="P12" s="7"/>
      <c r="Q12" s="7"/>
      <c r="R12" s="7"/>
      <c r="S12" s="7"/>
      <c r="T12" s="7"/>
      <c r="U12" s="7"/>
      <c r="V12" s="7"/>
      <c r="W12" s="7"/>
    </row>
    <row r="13" spans="1:25" x14ac:dyDescent="0.3">
      <c r="A13" s="27" t="s">
        <v>106</v>
      </c>
      <c r="B13" s="28" t="s">
        <v>107</v>
      </c>
      <c r="C13" s="25"/>
      <c r="D13" s="25"/>
      <c r="E13" s="25"/>
      <c r="F13" s="24"/>
      <c r="G13" s="24"/>
      <c r="H13" s="26"/>
      <c r="I13" s="26"/>
      <c r="J13" s="26"/>
      <c r="K13" s="7"/>
      <c r="L13" s="7"/>
      <c r="M13" s="7"/>
      <c r="N13" s="7"/>
      <c r="O13" s="7"/>
      <c r="P13" s="7"/>
      <c r="Q13" s="7"/>
      <c r="R13" s="7"/>
      <c r="S13" s="7"/>
      <c r="T13" s="7"/>
      <c r="U13" s="7"/>
      <c r="V13" s="7"/>
      <c r="W13" s="7"/>
    </row>
    <row r="14" spans="1:25" x14ac:dyDescent="0.3">
      <c r="A14" s="23"/>
      <c r="B14" s="24"/>
      <c r="C14" s="25"/>
      <c r="D14" s="25"/>
      <c r="E14" s="25"/>
      <c r="F14" s="24"/>
      <c r="G14" s="24"/>
      <c r="H14" s="26"/>
      <c r="I14" s="26"/>
      <c r="J14" s="26"/>
      <c r="K14" s="7"/>
      <c r="L14" s="7"/>
      <c r="M14" s="7"/>
      <c r="N14" s="7"/>
      <c r="O14" s="7"/>
      <c r="P14" s="7"/>
      <c r="Q14" s="7"/>
      <c r="R14" s="7"/>
      <c r="S14" s="7"/>
      <c r="T14" s="7"/>
      <c r="U14" s="7"/>
      <c r="V14" s="7"/>
      <c r="W14" s="7"/>
    </row>
    <row r="15" spans="1:25" ht="31.2" x14ac:dyDescent="0.3">
      <c r="A15" s="39" t="s">
        <v>157</v>
      </c>
      <c r="B15" s="28" t="s">
        <v>111</v>
      </c>
      <c r="C15" s="28" t="s">
        <v>166</v>
      </c>
      <c r="D15" s="37"/>
      <c r="E15" s="37"/>
      <c r="F15" s="37"/>
      <c r="G15" s="28" t="s">
        <v>112</v>
      </c>
      <c r="H15" s="28" t="s">
        <v>113</v>
      </c>
      <c r="I15" s="29"/>
      <c r="J15" s="30"/>
      <c r="K15" s="26"/>
      <c r="L15" s="26"/>
      <c r="M15" s="7"/>
      <c r="N15" s="7"/>
      <c r="O15" s="7"/>
      <c r="P15" s="7"/>
      <c r="Q15" s="7"/>
      <c r="R15" s="7"/>
      <c r="S15" s="7"/>
      <c r="T15" s="7"/>
      <c r="U15" s="7"/>
      <c r="V15" s="7"/>
      <c r="W15" s="7"/>
      <c r="X15" s="7"/>
      <c r="Y15" s="7"/>
    </row>
    <row r="16" spans="1:25" x14ac:dyDescent="0.3">
      <c r="A16" s="38">
        <v>1</v>
      </c>
      <c r="B16" s="40"/>
      <c r="C16" s="40"/>
      <c r="D16" s="37"/>
      <c r="E16" s="37"/>
      <c r="F16" s="37"/>
      <c r="G16" s="27" t="str">
        <f>IF(OR(B16="",C16=""),"",VLOOKUP(C16,'Lookup Values'!$CE$3:$CG$4,3,FALSE)*B16)</f>
        <v/>
      </c>
      <c r="H16" s="93" t="str">
        <f>IF(OR(B16="",C16=""),"",VLOOKUP(C16,'Lookup Values'!$CE$3:$CG$4,2,FALSE)*B16)</f>
        <v/>
      </c>
      <c r="I16" s="29"/>
      <c r="J16" s="26"/>
      <c r="K16" s="26"/>
      <c r="L16" s="26"/>
      <c r="M16" s="7"/>
      <c r="N16" s="7"/>
      <c r="O16" s="7"/>
      <c r="P16" s="7"/>
      <c r="Q16" s="7"/>
      <c r="R16" s="7"/>
      <c r="S16" s="7"/>
      <c r="T16" s="7"/>
      <c r="U16" s="7"/>
      <c r="V16" s="7"/>
      <c r="W16" s="7"/>
      <c r="X16" s="7"/>
      <c r="Y16" s="7"/>
    </row>
    <row r="17" spans="1:25" x14ac:dyDescent="0.3">
      <c r="A17" s="38">
        <v>2</v>
      </c>
      <c r="B17" s="40"/>
      <c r="C17" s="40"/>
      <c r="D17" s="37"/>
      <c r="E17" s="37"/>
      <c r="F17" s="37"/>
      <c r="G17" s="27" t="str">
        <f>IF(OR(B17="",C17=""),"",VLOOKUP(C17,'Lookup Values'!$CE$3:$CG$4,3,FALSE)*B17)</f>
        <v/>
      </c>
      <c r="H17" s="93" t="str">
        <f>IF(OR(B17="",C17=""),"",VLOOKUP(C17,'Lookup Values'!$CE$3:$CG$4,2,FALSE)*B17)</f>
        <v/>
      </c>
      <c r="I17" s="29"/>
      <c r="J17" s="26"/>
      <c r="K17" s="26"/>
      <c r="L17" s="26"/>
      <c r="M17" s="7"/>
      <c r="N17" s="7"/>
      <c r="O17" s="7"/>
      <c r="P17" s="7"/>
      <c r="Q17" s="7"/>
      <c r="R17" s="7"/>
      <c r="S17" s="7"/>
      <c r="T17" s="7"/>
      <c r="U17" s="7"/>
      <c r="V17" s="7"/>
      <c r="W17" s="7"/>
      <c r="X17" s="7"/>
      <c r="Y17" s="7"/>
    </row>
    <row r="18" spans="1:25" x14ac:dyDescent="0.3">
      <c r="A18" s="38">
        <v>3</v>
      </c>
      <c r="B18" s="40"/>
      <c r="C18" s="40"/>
      <c r="D18" s="37"/>
      <c r="E18" s="37"/>
      <c r="F18" s="37"/>
      <c r="G18" s="27" t="str">
        <f>IF(OR(B18="",C18=""),"",VLOOKUP(C18,'Lookup Values'!$CE$3:$CG$4,3,FALSE)*B18)</f>
        <v/>
      </c>
      <c r="H18" s="93" t="str">
        <f>IF(OR(B18="",C18=""),"",VLOOKUP(C18,'Lookup Values'!$CE$3:$CG$4,2,FALSE)*B18)</f>
        <v/>
      </c>
      <c r="I18" s="29"/>
      <c r="J18" s="26"/>
      <c r="K18" s="26"/>
      <c r="L18" s="26"/>
      <c r="M18" s="7"/>
      <c r="N18" s="7"/>
      <c r="O18" s="7"/>
      <c r="P18" s="7"/>
      <c r="Q18" s="7"/>
      <c r="R18" s="7"/>
      <c r="S18" s="7"/>
      <c r="T18" s="7"/>
      <c r="U18" s="7"/>
      <c r="V18" s="7"/>
      <c r="W18" s="7"/>
      <c r="X18" s="7"/>
      <c r="Y18" s="7"/>
    </row>
    <row r="19" spans="1:25" x14ac:dyDescent="0.3">
      <c r="A19" s="38">
        <v>4</v>
      </c>
      <c r="B19" s="40"/>
      <c r="C19" s="40"/>
      <c r="D19" s="37"/>
      <c r="E19" s="37"/>
      <c r="F19" s="37"/>
      <c r="G19" s="27" t="str">
        <f>IF(OR(B19="",C19=""),"",VLOOKUP(C19,'Lookup Values'!$CE$3:$CG$4,3,FALSE)*B19)</f>
        <v/>
      </c>
      <c r="H19" s="93" t="str">
        <f>IF(OR(B19="",C19=""),"",VLOOKUP(C19,'Lookup Values'!$CE$3:$CG$4,2,FALSE)*B19)</f>
        <v/>
      </c>
      <c r="I19" s="29"/>
      <c r="J19" s="26"/>
      <c r="K19" s="26"/>
      <c r="L19" s="26"/>
      <c r="M19" s="7"/>
      <c r="N19" s="7"/>
      <c r="O19" s="7"/>
      <c r="P19" s="7"/>
      <c r="Q19" s="7"/>
      <c r="R19" s="7"/>
      <c r="S19" s="7"/>
      <c r="T19" s="7"/>
      <c r="U19" s="7"/>
      <c r="V19" s="7"/>
      <c r="W19" s="7"/>
      <c r="X19" s="7"/>
      <c r="Y19" s="7"/>
    </row>
    <row r="20" spans="1:25" x14ac:dyDescent="0.3">
      <c r="A20" s="38">
        <v>5</v>
      </c>
      <c r="B20" s="40"/>
      <c r="C20" s="40"/>
      <c r="D20" s="37"/>
      <c r="E20" s="37"/>
      <c r="F20" s="37"/>
      <c r="G20" s="27" t="str">
        <f>IF(OR(B20="",C20=""),"",VLOOKUP(C20,'Lookup Values'!$CE$3:$CG$4,3,FALSE)*B20)</f>
        <v/>
      </c>
      <c r="H20" s="93" t="str">
        <f>IF(OR(B20="",C20=""),"",VLOOKUP(C20,'Lookup Values'!$CE$3:$CG$4,2,FALSE)*B20)</f>
        <v/>
      </c>
      <c r="I20" s="29"/>
      <c r="J20" s="26"/>
      <c r="K20" s="26"/>
      <c r="L20" s="26"/>
      <c r="M20" s="7"/>
      <c r="N20" s="7"/>
      <c r="O20" s="7"/>
      <c r="P20" s="7"/>
      <c r="Q20" s="7"/>
      <c r="R20" s="7"/>
      <c r="S20" s="7"/>
      <c r="T20" s="7"/>
      <c r="U20" s="7"/>
      <c r="V20" s="7"/>
      <c r="W20" s="7"/>
      <c r="X20" s="7"/>
      <c r="Y20" s="7"/>
    </row>
    <row r="21" spans="1:25" x14ac:dyDescent="0.3">
      <c r="A21" s="38">
        <v>6</v>
      </c>
      <c r="B21" s="40"/>
      <c r="C21" s="40"/>
      <c r="D21" s="37"/>
      <c r="E21" s="37"/>
      <c r="F21" s="37"/>
      <c r="G21" s="27" t="str">
        <f>IF(OR(B21="",C21=""),"",VLOOKUP(C21,'Lookup Values'!$CE$3:$CG$4,3,FALSE)*B21)</f>
        <v/>
      </c>
      <c r="H21" s="93" t="str">
        <f>IF(OR(B21="",C21=""),"",VLOOKUP(C21,'Lookup Values'!$CE$3:$CG$4,2,FALSE)*B21)</f>
        <v/>
      </c>
      <c r="I21" s="29"/>
      <c r="J21" s="26"/>
      <c r="K21" s="26"/>
      <c r="L21" s="26"/>
      <c r="M21" s="7"/>
      <c r="N21" s="7"/>
      <c r="O21" s="7"/>
      <c r="P21" s="7"/>
      <c r="Q21" s="7"/>
      <c r="R21" s="7"/>
      <c r="S21" s="7"/>
      <c r="T21" s="7"/>
      <c r="U21" s="7"/>
      <c r="V21" s="7"/>
      <c r="W21" s="7"/>
      <c r="X21" s="7"/>
      <c r="Y21" s="7"/>
    </row>
    <row r="22" spans="1:25" x14ac:dyDescent="0.3">
      <c r="A22" s="38">
        <v>7</v>
      </c>
      <c r="B22" s="40"/>
      <c r="C22" s="40"/>
      <c r="D22" s="37"/>
      <c r="E22" s="37"/>
      <c r="F22" s="37"/>
      <c r="G22" s="27" t="str">
        <f>IF(OR(B22="",C22=""),"",VLOOKUP(C22,'Lookup Values'!$CE$3:$CG$4,3,FALSE)*B22)</f>
        <v/>
      </c>
      <c r="H22" s="93" t="str">
        <f>IF(OR(B22="",C22=""),"",VLOOKUP(C22,'Lookup Values'!$CE$3:$CG$4,2,FALSE)*B22)</f>
        <v/>
      </c>
      <c r="I22" s="29"/>
      <c r="J22" s="26"/>
      <c r="K22" s="26"/>
      <c r="L22" s="26"/>
      <c r="M22" s="7"/>
      <c r="N22" s="7"/>
      <c r="O22" s="7"/>
      <c r="P22" s="7"/>
      <c r="Q22" s="7"/>
      <c r="R22" s="7"/>
      <c r="S22" s="7"/>
      <c r="T22" s="7"/>
      <c r="U22" s="7"/>
      <c r="V22" s="7"/>
      <c r="W22" s="7"/>
      <c r="X22" s="7"/>
      <c r="Y22" s="7"/>
    </row>
    <row r="23" spans="1:25" x14ac:dyDescent="0.3">
      <c r="A23" s="38">
        <v>8</v>
      </c>
      <c r="B23" s="40"/>
      <c r="C23" s="40"/>
      <c r="D23" s="37"/>
      <c r="E23" s="37"/>
      <c r="F23" s="37"/>
      <c r="G23" s="27" t="str">
        <f>IF(OR(B23="",C23=""),"",VLOOKUP(C23,'Lookup Values'!$CE$3:$CG$4,3,FALSE)*B23)</f>
        <v/>
      </c>
      <c r="H23" s="93" t="str">
        <f>IF(OR(B23="",C23=""),"",VLOOKUP(C23,'Lookup Values'!$CE$3:$CG$4,2,FALSE)*B23)</f>
        <v/>
      </c>
      <c r="I23" s="29"/>
      <c r="J23" s="26"/>
      <c r="K23" s="26"/>
      <c r="L23" s="26"/>
      <c r="M23" s="7"/>
      <c r="N23" s="7"/>
      <c r="O23" s="7"/>
      <c r="P23" s="7"/>
      <c r="Q23" s="7"/>
      <c r="R23" s="7"/>
      <c r="S23" s="7"/>
      <c r="T23" s="7"/>
      <c r="U23" s="7"/>
      <c r="V23" s="7"/>
      <c r="W23" s="7"/>
      <c r="X23" s="7"/>
      <c r="Y23" s="7"/>
    </row>
    <row r="24" spans="1:25" x14ac:dyDescent="0.3">
      <c r="A24" s="38">
        <v>9</v>
      </c>
      <c r="B24" s="40"/>
      <c r="C24" s="40"/>
      <c r="D24" s="37"/>
      <c r="E24" s="37"/>
      <c r="F24" s="37"/>
      <c r="G24" s="27" t="str">
        <f>IF(OR(B24="",C24=""),"",VLOOKUP(C24,'Lookup Values'!$CE$3:$CG$4,3,FALSE)*B24)</f>
        <v/>
      </c>
      <c r="H24" s="93" t="str">
        <f>IF(OR(B24="",C24=""),"",VLOOKUP(C24,'Lookup Values'!$CE$3:$CG$4,2,FALSE)*B24)</f>
        <v/>
      </c>
      <c r="I24" s="29"/>
      <c r="J24" s="26"/>
      <c r="K24" s="26"/>
      <c r="L24" s="26"/>
      <c r="M24" s="7"/>
      <c r="N24" s="7"/>
      <c r="O24" s="7"/>
      <c r="P24" s="7"/>
      <c r="Q24" s="7"/>
      <c r="R24" s="7"/>
      <c r="S24" s="7"/>
      <c r="T24" s="7"/>
      <c r="U24" s="7"/>
      <c r="V24" s="7"/>
      <c r="W24" s="7"/>
      <c r="X24" s="7"/>
      <c r="Y24" s="7"/>
    </row>
    <row r="25" spans="1:25" x14ac:dyDescent="0.3">
      <c r="A25" s="38">
        <v>10</v>
      </c>
      <c r="B25" s="40"/>
      <c r="C25" s="40"/>
      <c r="D25" s="37"/>
      <c r="E25" s="37"/>
      <c r="F25" s="37"/>
      <c r="G25" s="27" t="str">
        <f>IF(OR(B25="",C25=""),"",VLOOKUP(C25,'Lookup Values'!$CE$3:$CG$4,3,FALSE)*B25)</f>
        <v/>
      </c>
      <c r="H25" s="93" t="str">
        <f>IF(OR(B25="",C25=""),"",VLOOKUP(C25,'Lookup Values'!$CE$3:$CG$4,2,FALSE)*B25)</f>
        <v/>
      </c>
      <c r="I25" s="29"/>
      <c r="J25" s="26"/>
      <c r="K25" s="26"/>
      <c r="L25" s="26"/>
      <c r="M25" s="7"/>
      <c r="N25" s="7"/>
      <c r="O25" s="7"/>
      <c r="P25" s="7"/>
      <c r="Q25" s="7"/>
      <c r="R25" s="7"/>
      <c r="S25" s="7"/>
      <c r="T25" s="7"/>
      <c r="U25" s="7"/>
      <c r="V25" s="7"/>
      <c r="W25" s="7"/>
      <c r="X25" s="7"/>
      <c r="Y25" s="7"/>
    </row>
    <row r="26" spans="1:25" x14ac:dyDescent="0.3">
      <c r="A26" s="38">
        <v>11</v>
      </c>
      <c r="B26" s="40"/>
      <c r="C26" s="40"/>
      <c r="D26" s="37"/>
      <c r="E26" s="37"/>
      <c r="F26" s="37"/>
      <c r="G26" s="27" t="str">
        <f>IF(OR(B26="",C26=""),"",VLOOKUP(C26,'Lookup Values'!$CE$3:$CG$4,3,FALSE)*B26)</f>
        <v/>
      </c>
      <c r="H26" s="93" t="str">
        <f>IF(OR(B26="",C26=""),"",VLOOKUP(C26,'Lookup Values'!$CE$3:$CG$4,2,FALSE)*B26)</f>
        <v/>
      </c>
      <c r="I26" s="29"/>
      <c r="J26" s="26"/>
      <c r="K26" s="26"/>
      <c r="L26" s="26"/>
      <c r="M26" s="7"/>
      <c r="N26" s="7"/>
      <c r="O26" s="7"/>
      <c r="P26" s="7"/>
      <c r="Q26" s="7"/>
      <c r="R26" s="7"/>
      <c r="S26" s="7"/>
      <c r="T26" s="7"/>
      <c r="U26" s="7"/>
      <c r="V26" s="7"/>
      <c r="W26" s="7"/>
      <c r="X26" s="7"/>
      <c r="Y26" s="7"/>
    </row>
    <row r="27" spans="1:25" x14ac:dyDescent="0.3">
      <c r="A27" s="38">
        <v>12</v>
      </c>
      <c r="B27" s="40"/>
      <c r="C27" s="40"/>
      <c r="D27" s="37"/>
      <c r="E27" s="37"/>
      <c r="F27" s="37"/>
      <c r="G27" s="27" t="str">
        <f>IF(OR(B27="",C27=""),"",VLOOKUP(C27,'Lookup Values'!$CE$3:$CG$4,3,FALSE)*B27)</f>
        <v/>
      </c>
      <c r="H27" s="93" t="str">
        <f>IF(OR(B27="",C27=""),"",VLOOKUP(C27,'Lookup Values'!$CE$3:$CG$4,2,FALSE)*B27)</f>
        <v/>
      </c>
      <c r="I27" s="29"/>
      <c r="J27" s="26"/>
      <c r="K27" s="26"/>
      <c r="L27" s="26"/>
      <c r="M27" s="7"/>
      <c r="N27" s="7"/>
      <c r="O27" s="7"/>
      <c r="P27" s="7"/>
      <c r="Q27" s="7"/>
      <c r="R27" s="7"/>
      <c r="S27" s="7"/>
      <c r="T27" s="7"/>
      <c r="U27" s="7"/>
      <c r="V27" s="7"/>
      <c r="W27" s="7"/>
      <c r="X27" s="7"/>
      <c r="Y27" s="7"/>
    </row>
    <row r="28" spans="1:25" x14ac:dyDescent="0.3">
      <c r="A28" s="38">
        <v>13</v>
      </c>
      <c r="B28" s="40"/>
      <c r="C28" s="40"/>
      <c r="D28" s="37"/>
      <c r="E28" s="37"/>
      <c r="F28" s="37"/>
      <c r="G28" s="27" t="str">
        <f>IF(OR(B28="",C28=""),"",VLOOKUP(C28,'Lookup Values'!$CE$3:$CG$4,3,FALSE)*B28)</f>
        <v/>
      </c>
      <c r="H28" s="93" t="str">
        <f>IF(OR(B28="",C28=""),"",VLOOKUP(C28,'Lookup Values'!$CE$3:$CG$4,2,FALSE)*B28)</f>
        <v/>
      </c>
      <c r="I28" s="29"/>
      <c r="J28" s="26"/>
      <c r="K28" s="26"/>
      <c r="L28" s="26"/>
      <c r="M28" s="7"/>
      <c r="N28" s="7"/>
      <c r="O28" s="7"/>
      <c r="P28" s="7"/>
      <c r="Q28" s="7"/>
      <c r="R28" s="7"/>
      <c r="S28" s="7"/>
      <c r="T28" s="7"/>
      <c r="U28" s="7"/>
      <c r="V28" s="7"/>
      <c r="W28" s="7"/>
      <c r="X28" s="7"/>
      <c r="Y28" s="7"/>
    </row>
    <row r="29" spans="1:25" x14ac:dyDescent="0.3">
      <c r="A29" s="38">
        <v>14</v>
      </c>
      <c r="B29" s="40"/>
      <c r="C29" s="40"/>
      <c r="D29" s="37"/>
      <c r="E29" s="37"/>
      <c r="F29" s="37"/>
      <c r="G29" s="27" t="str">
        <f>IF(OR(B29="",C29=""),"",VLOOKUP(C29,'Lookup Values'!$CE$3:$CG$4,3,FALSE)*B29)</f>
        <v/>
      </c>
      <c r="H29" s="93" t="str">
        <f>IF(OR(B29="",C29=""),"",VLOOKUP(C29,'Lookup Values'!$CE$3:$CG$4,2,FALSE)*B29)</f>
        <v/>
      </c>
      <c r="I29" s="29"/>
      <c r="J29" s="26"/>
      <c r="K29" s="26"/>
      <c r="L29" s="26"/>
      <c r="M29" s="7"/>
      <c r="N29" s="7"/>
      <c r="O29" s="7"/>
      <c r="P29" s="7"/>
      <c r="Q29" s="7"/>
      <c r="R29" s="7"/>
      <c r="S29" s="7"/>
      <c r="T29" s="7"/>
      <c r="U29" s="7"/>
      <c r="V29" s="7"/>
      <c r="W29" s="7"/>
      <c r="X29" s="7"/>
      <c r="Y29" s="7"/>
    </row>
    <row r="30" spans="1:25" x14ac:dyDescent="0.3">
      <c r="A30" s="38">
        <v>15</v>
      </c>
      <c r="B30" s="40"/>
      <c r="C30" s="40"/>
      <c r="D30" s="37"/>
      <c r="E30" s="37"/>
      <c r="F30" s="37"/>
      <c r="G30" s="27" t="str">
        <f>IF(OR(B30="",C30=""),"",VLOOKUP(C30,'Lookup Values'!$CE$3:$CG$4,3,FALSE)*B30)</f>
        <v/>
      </c>
      <c r="H30" s="93" t="str">
        <f>IF(OR(B30="",C30=""),"",VLOOKUP(C30,'Lookup Values'!$CE$3:$CG$4,2,FALSE)*B30)</f>
        <v/>
      </c>
      <c r="I30" s="29"/>
      <c r="J30" s="26"/>
      <c r="K30" s="26"/>
      <c r="L30" s="26"/>
      <c r="M30" s="7"/>
      <c r="N30" s="7"/>
      <c r="O30" s="7"/>
      <c r="P30" s="7"/>
      <c r="Q30" s="7"/>
      <c r="R30" s="7"/>
      <c r="S30" s="7"/>
      <c r="T30" s="7"/>
      <c r="U30" s="7"/>
      <c r="V30" s="7"/>
      <c r="W30" s="7"/>
      <c r="X30" s="7"/>
      <c r="Y30" s="7"/>
    </row>
    <row r="31" spans="1:25" x14ac:dyDescent="0.3">
      <c r="A31" s="38">
        <v>16</v>
      </c>
      <c r="B31" s="40"/>
      <c r="C31" s="40"/>
      <c r="D31" s="37"/>
      <c r="E31" s="37"/>
      <c r="F31" s="37"/>
      <c r="G31" s="27" t="str">
        <f>IF(OR(B31="",C31=""),"",VLOOKUP(C31,'Lookup Values'!$CE$3:$CG$4,3,FALSE)*B31)</f>
        <v/>
      </c>
      <c r="H31" s="93" t="str">
        <f>IF(OR(B31="",C31=""),"",VLOOKUP(C31,'Lookup Values'!$CE$3:$CG$4,2,FALSE)*B31)</f>
        <v/>
      </c>
      <c r="I31" s="29"/>
      <c r="J31" s="26"/>
      <c r="K31" s="26"/>
      <c r="L31" s="26"/>
      <c r="M31" s="7"/>
      <c r="N31" s="7"/>
      <c r="O31" s="7"/>
      <c r="P31" s="7"/>
      <c r="Q31" s="7"/>
      <c r="R31" s="7"/>
      <c r="S31" s="7"/>
      <c r="T31" s="7"/>
      <c r="U31" s="7"/>
      <c r="V31" s="7"/>
      <c r="W31" s="7"/>
      <c r="X31" s="7"/>
      <c r="Y31" s="7"/>
    </row>
    <row r="32" spans="1:25" x14ac:dyDescent="0.3">
      <c r="A32" s="38">
        <v>17</v>
      </c>
      <c r="B32" s="40"/>
      <c r="C32" s="40"/>
      <c r="D32" s="37"/>
      <c r="E32" s="37"/>
      <c r="F32" s="37"/>
      <c r="G32" s="27" t="str">
        <f>IF(OR(B32="",C32=""),"",VLOOKUP(C32,'Lookup Values'!$CE$3:$CG$4,3,FALSE)*B32)</f>
        <v/>
      </c>
      <c r="H32" s="93" t="str">
        <f>IF(OR(B32="",C32=""),"",VLOOKUP(C32,'Lookup Values'!$CE$3:$CG$4,2,FALSE)*B32)</f>
        <v/>
      </c>
      <c r="I32" s="29"/>
      <c r="J32" s="26"/>
      <c r="K32" s="26"/>
      <c r="L32" s="26"/>
      <c r="M32" s="7"/>
      <c r="N32" s="7"/>
      <c r="O32" s="7"/>
      <c r="P32" s="7"/>
      <c r="Q32" s="7"/>
      <c r="R32" s="7"/>
      <c r="S32" s="7"/>
      <c r="T32" s="7"/>
      <c r="U32" s="7"/>
      <c r="V32" s="7"/>
      <c r="W32" s="7"/>
      <c r="X32" s="7"/>
      <c r="Y32" s="7"/>
    </row>
    <row r="33" spans="1:25" x14ac:dyDescent="0.3">
      <c r="A33" s="38">
        <v>18</v>
      </c>
      <c r="B33" s="40"/>
      <c r="C33" s="40"/>
      <c r="D33" s="37"/>
      <c r="E33" s="37"/>
      <c r="F33" s="37"/>
      <c r="G33" s="27" t="str">
        <f>IF(OR(B33="",C33=""),"",VLOOKUP(C33,'Lookup Values'!$CE$3:$CG$4,3,FALSE)*B33)</f>
        <v/>
      </c>
      <c r="H33" s="93" t="str">
        <f>IF(OR(B33="",C33=""),"",VLOOKUP(C33,'Lookup Values'!$CE$3:$CG$4,2,FALSE)*B33)</f>
        <v/>
      </c>
      <c r="I33" s="29"/>
      <c r="J33" s="26"/>
      <c r="K33" s="26"/>
      <c r="L33" s="26"/>
      <c r="M33" s="7"/>
      <c r="N33" s="7"/>
      <c r="O33" s="7"/>
      <c r="P33" s="7"/>
      <c r="Q33" s="7"/>
      <c r="R33" s="7"/>
      <c r="S33" s="7"/>
      <c r="T33" s="7"/>
      <c r="U33" s="7"/>
      <c r="V33" s="7"/>
      <c r="W33" s="7"/>
      <c r="X33" s="7"/>
      <c r="Y33" s="7"/>
    </row>
    <row r="34" spans="1:25" x14ac:dyDescent="0.3">
      <c r="A34" s="38">
        <v>19</v>
      </c>
      <c r="B34" s="40"/>
      <c r="C34" s="40"/>
      <c r="D34" s="37"/>
      <c r="E34" s="37"/>
      <c r="F34" s="37"/>
      <c r="G34" s="27" t="str">
        <f>IF(OR(B34="",C34=""),"",VLOOKUP(C34,'Lookup Values'!$CE$3:$CG$4,3,FALSE)*B34)</f>
        <v/>
      </c>
      <c r="H34" s="93" t="str">
        <f>IF(OR(B34="",C34=""),"",VLOOKUP(C34,'Lookup Values'!$CE$3:$CG$4,2,FALSE)*B34)</f>
        <v/>
      </c>
      <c r="I34" s="29"/>
      <c r="J34" s="26"/>
      <c r="K34" s="26"/>
      <c r="L34" s="26"/>
      <c r="M34" s="7"/>
      <c r="N34" s="7"/>
      <c r="O34" s="7"/>
      <c r="P34" s="7"/>
      <c r="Q34" s="7"/>
      <c r="R34" s="7"/>
      <c r="S34" s="7"/>
      <c r="T34" s="7"/>
      <c r="U34" s="7"/>
      <c r="V34" s="7"/>
      <c r="W34" s="7"/>
      <c r="X34" s="7"/>
      <c r="Y34" s="7"/>
    </row>
    <row r="35" spans="1:25" x14ac:dyDescent="0.3">
      <c r="A35" s="38">
        <v>20</v>
      </c>
      <c r="B35" s="40"/>
      <c r="C35" s="40"/>
      <c r="D35" s="37"/>
      <c r="E35" s="37"/>
      <c r="F35" s="37"/>
      <c r="G35" s="27" t="str">
        <f>IF(OR(B35="",C35=""),"",VLOOKUP(C35,'Lookup Values'!$CE$3:$CG$4,3,FALSE)*B35)</f>
        <v/>
      </c>
      <c r="H35" s="93" t="str">
        <f>IF(OR(B35="",C35=""),"",VLOOKUP(C35,'Lookup Values'!$CE$3:$CG$4,2,FALSE)*B35)</f>
        <v/>
      </c>
      <c r="I35" s="29"/>
      <c r="J35" s="26"/>
      <c r="K35" s="26"/>
      <c r="L35" s="26"/>
      <c r="M35" s="7"/>
      <c r="N35" s="7"/>
      <c r="O35" s="7"/>
      <c r="P35" s="7"/>
      <c r="Q35" s="7"/>
      <c r="R35" s="7"/>
      <c r="S35" s="7"/>
      <c r="T35" s="7"/>
      <c r="U35" s="7"/>
      <c r="V35" s="7"/>
      <c r="W35" s="7"/>
      <c r="X35" s="7"/>
      <c r="Y35" s="7"/>
    </row>
    <row r="36" spans="1:25" x14ac:dyDescent="0.3">
      <c r="A36" s="38" t="s">
        <v>114</v>
      </c>
      <c r="B36" s="40"/>
      <c r="C36" s="40"/>
      <c r="D36" s="37"/>
      <c r="E36" s="37"/>
      <c r="F36" s="37"/>
      <c r="G36" s="27" t="str">
        <f>IF(IFERROR(SUM(G16:G35),"")=0,"",IFERROR(SUM(G16:G35),""))</f>
        <v/>
      </c>
      <c r="H36" s="27" t="str">
        <f>IF(IFERROR(SUM(H16:H35),"")=0,"",IFERROR(SUM(H16:H35),""))</f>
        <v/>
      </c>
      <c r="I36" s="6"/>
      <c r="J36" s="26"/>
      <c r="K36" s="26"/>
      <c r="L36" s="26"/>
      <c r="M36" s="7"/>
      <c r="N36" s="7"/>
      <c r="O36" s="7"/>
      <c r="P36" s="7"/>
      <c r="Q36" s="7"/>
      <c r="R36" s="7"/>
      <c r="S36" s="7"/>
      <c r="T36" s="7"/>
      <c r="U36" s="7"/>
      <c r="V36" s="7"/>
      <c r="W36" s="7"/>
      <c r="X36" s="7"/>
      <c r="Y36" s="7"/>
    </row>
    <row r="37" spans="1:25" x14ac:dyDescent="0.3">
      <c r="A37" s="23"/>
      <c r="B37" s="24"/>
      <c r="C37" s="25"/>
      <c r="D37" s="25"/>
      <c r="E37" s="25"/>
      <c r="F37" s="32"/>
      <c r="G37" s="32"/>
      <c r="H37" s="26"/>
      <c r="I37" s="26"/>
      <c r="J37" s="26"/>
      <c r="K37" s="7"/>
      <c r="L37" s="7"/>
      <c r="M37" s="7"/>
      <c r="N37" s="7"/>
      <c r="O37" s="7"/>
      <c r="P37" s="7"/>
      <c r="Q37" s="7"/>
      <c r="R37" s="7"/>
      <c r="S37" s="7"/>
      <c r="T37" s="7"/>
      <c r="U37" s="7"/>
      <c r="V37" s="7"/>
      <c r="W37" s="7"/>
    </row>
    <row r="38" spans="1:25" x14ac:dyDescent="0.3">
      <c r="A38" s="141" t="s">
        <v>115</v>
      </c>
      <c r="B38" s="142"/>
      <c r="C38" s="142"/>
      <c r="D38" s="142"/>
      <c r="E38" s="142"/>
      <c r="F38" s="142"/>
      <c r="G38" s="142"/>
      <c r="H38" s="142"/>
      <c r="I38" s="7"/>
      <c r="J38" s="7"/>
      <c r="K38" s="7"/>
      <c r="L38" s="7"/>
      <c r="M38" s="7"/>
      <c r="N38" s="7"/>
      <c r="O38" s="7"/>
      <c r="P38" s="7"/>
      <c r="Q38" s="7"/>
      <c r="R38" s="7"/>
      <c r="S38" s="7"/>
      <c r="T38" s="7"/>
      <c r="U38" s="7"/>
      <c r="V38" s="7"/>
      <c r="W38" s="7"/>
    </row>
    <row r="39" spans="1:25" ht="16.2" thickBot="1" x14ac:dyDescent="0.35">
      <c r="A39" s="7"/>
      <c r="B39" s="7"/>
      <c r="C39" s="7"/>
      <c r="D39" s="7"/>
      <c r="E39" s="7"/>
      <c r="F39" s="7"/>
      <c r="G39" s="7"/>
      <c r="H39" s="7"/>
      <c r="I39" s="7"/>
      <c r="K39" s="7"/>
      <c r="L39" s="7"/>
      <c r="M39" s="7"/>
      <c r="N39" s="7"/>
      <c r="O39" s="7"/>
      <c r="P39" s="7"/>
      <c r="Q39" s="7"/>
      <c r="R39" s="7"/>
      <c r="S39" s="7"/>
      <c r="T39" s="7"/>
      <c r="U39" s="7"/>
      <c r="V39" s="7"/>
      <c r="W39" s="7"/>
    </row>
    <row r="40" spans="1:25" x14ac:dyDescent="0.3">
      <c r="A40" s="7"/>
      <c r="B40" s="159" t="str">
        <f>A2&amp;" kW Savings"</f>
        <v>Door Gaskets for Walk-in and Reach-in Coolers and Freezers kW Savings</v>
      </c>
      <c r="C40" s="160"/>
      <c r="D40" s="160"/>
      <c r="E40" s="161"/>
      <c r="F40" s="94" t="str">
        <f>IF(G36="","",G36)</f>
        <v/>
      </c>
      <c r="G40" s="7"/>
      <c r="H40" s="7"/>
      <c r="I40" s="7"/>
      <c r="J40" s="7"/>
      <c r="K40" s="7"/>
      <c r="L40" s="7"/>
      <c r="M40" s="7"/>
      <c r="N40" s="7"/>
      <c r="O40" s="7"/>
      <c r="P40" s="7"/>
      <c r="Q40" s="7"/>
      <c r="R40" s="7"/>
      <c r="S40" s="7"/>
    </row>
    <row r="41" spans="1:25" ht="16.2" thickBot="1" x14ac:dyDescent="0.35">
      <c r="A41" s="7"/>
      <c r="B41" s="159" t="str">
        <f>A2&amp;" kWh Savings"</f>
        <v>Door Gaskets for Walk-in and Reach-in Coolers and Freezers kWh Savings</v>
      </c>
      <c r="C41" s="160"/>
      <c r="D41" s="160"/>
      <c r="E41" s="161"/>
      <c r="F41" s="34" t="str">
        <f>IF(H36="","",H36)</f>
        <v/>
      </c>
      <c r="G41" s="7"/>
      <c r="H41" s="7"/>
      <c r="I41" s="7"/>
      <c r="J41" s="7"/>
      <c r="K41" s="7"/>
      <c r="L41" s="7"/>
      <c r="M41" s="7"/>
      <c r="N41" s="7"/>
      <c r="O41" s="7"/>
      <c r="P41" s="7"/>
      <c r="Q41" s="7"/>
      <c r="R41" s="7"/>
      <c r="S41" s="7"/>
    </row>
    <row r="42" spans="1:25" ht="10.5" customHeight="1" x14ac:dyDescent="0.3">
      <c r="A42" s="23"/>
      <c r="B42" s="35"/>
      <c r="C42" s="35"/>
      <c r="D42" s="35"/>
      <c r="E42" s="35"/>
      <c r="F42" s="35"/>
      <c r="G42" s="35"/>
      <c r="H42" s="35"/>
      <c r="I42" s="35"/>
      <c r="J42" s="35"/>
      <c r="K42" s="7"/>
      <c r="L42" s="7"/>
      <c r="M42" s="7"/>
      <c r="N42" s="7"/>
      <c r="O42" s="7"/>
      <c r="P42" s="7"/>
      <c r="Q42" s="7"/>
      <c r="R42" s="7"/>
      <c r="S42" s="7"/>
      <c r="T42" s="7"/>
      <c r="U42" s="7"/>
      <c r="V42" s="7"/>
      <c r="W42" s="7"/>
    </row>
    <row r="43" spans="1:25" x14ac:dyDescent="0.3">
      <c r="A43" s="23"/>
      <c r="B43" s="35"/>
      <c r="C43" s="35"/>
      <c r="D43" s="35"/>
      <c r="E43" s="35"/>
      <c r="F43" s="35"/>
      <c r="G43" s="35"/>
      <c r="H43" s="35"/>
      <c r="I43" s="35"/>
      <c r="J43" s="35"/>
      <c r="K43" s="7"/>
      <c r="L43" s="7"/>
      <c r="M43" s="7"/>
      <c r="N43" s="7"/>
      <c r="O43" s="7"/>
      <c r="P43" s="7"/>
      <c r="Q43" s="7"/>
      <c r="R43" s="7"/>
      <c r="S43" s="7"/>
      <c r="T43" s="7"/>
      <c r="U43" s="7"/>
      <c r="V43" s="7"/>
      <c r="W43" s="7"/>
    </row>
    <row r="44" spans="1:25" x14ac:dyDescent="0.3">
      <c r="A44" s="24"/>
      <c r="B44" s="7"/>
      <c r="C44" s="7"/>
      <c r="D44" s="7"/>
      <c r="E44" s="7"/>
      <c r="F44" s="7"/>
      <c r="G44" s="7"/>
      <c r="H44" s="7"/>
      <c r="I44" s="7"/>
      <c r="J44" s="7"/>
      <c r="K44" s="7"/>
      <c r="L44" s="7"/>
      <c r="M44" s="7"/>
      <c r="N44" s="7"/>
      <c r="O44" s="7"/>
      <c r="P44" s="7"/>
      <c r="Q44" s="7"/>
      <c r="R44" s="7"/>
      <c r="S44" s="7"/>
      <c r="T44" s="7"/>
      <c r="U44" s="7"/>
      <c r="V44" s="7"/>
      <c r="W44" s="7"/>
    </row>
    <row r="45" spans="1:25" x14ac:dyDescent="0.3">
      <c r="A45" s="24"/>
      <c r="B45" s="7"/>
      <c r="C45" s="7"/>
      <c r="D45" s="7"/>
      <c r="E45" s="7"/>
      <c r="F45" s="7"/>
      <c r="G45" s="7"/>
      <c r="H45" s="7"/>
      <c r="I45" s="7"/>
      <c r="J45" s="7"/>
      <c r="K45" s="7"/>
      <c r="L45" s="7"/>
      <c r="M45" s="7"/>
      <c r="N45" s="7"/>
      <c r="O45" s="7"/>
      <c r="P45" s="7"/>
      <c r="Q45" s="7"/>
      <c r="R45" s="7"/>
      <c r="S45" s="7"/>
      <c r="T45" s="7"/>
      <c r="U45" s="7"/>
      <c r="V45" s="7"/>
      <c r="W45" s="7"/>
    </row>
    <row r="46" spans="1:25" x14ac:dyDescent="0.3">
      <c r="A46" s="24"/>
      <c r="B46" s="7"/>
      <c r="C46" s="7"/>
      <c r="D46" s="7"/>
      <c r="E46" s="7"/>
      <c r="F46" s="7"/>
      <c r="G46" s="7"/>
      <c r="H46" s="7"/>
      <c r="I46" s="7"/>
      <c r="J46" s="7"/>
      <c r="K46" s="7"/>
      <c r="L46" s="7"/>
      <c r="M46" s="7"/>
      <c r="N46" s="7"/>
      <c r="O46" s="7"/>
      <c r="P46" s="7"/>
      <c r="Q46" s="7"/>
      <c r="R46" s="7"/>
      <c r="S46" s="7"/>
      <c r="T46" s="7"/>
      <c r="U46" s="7"/>
      <c r="V46" s="7"/>
      <c r="W46" s="7"/>
    </row>
    <row r="47" spans="1:25" x14ac:dyDescent="0.3">
      <c r="A47" s="24"/>
      <c r="B47" s="7"/>
      <c r="C47" s="7"/>
      <c r="D47" s="7"/>
      <c r="E47" s="7"/>
      <c r="F47" s="7"/>
      <c r="G47" s="7"/>
      <c r="H47" s="7"/>
      <c r="I47" s="7"/>
      <c r="J47" s="7"/>
      <c r="K47" s="7"/>
      <c r="L47" s="7"/>
      <c r="M47" s="7"/>
      <c r="N47" s="7"/>
      <c r="O47" s="7"/>
      <c r="P47" s="7"/>
      <c r="Q47" s="7"/>
      <c r="R47" s="7"/>
      <c r="S47" s="7"/>
      <c r="T47" s="7"/>
      <c r="U47" s="7"/>
      <c r="V47" s="7"/>
      <c r="W47" s="7"/>
    </row>
    <row r="48" spans="1:25" hidden="1" x14ac:dyDescent="0.3">
      <c r="A48" s="24"/>
      <c r="B48" s="36" t="s">
        <v>116</v>
      </c>
      <c r="C48" s="24"/>
      <c r="D48" s="36" t="s">
        <v>117</v>
      </c>
      <c r="E48" s="36"/>
      <c r="F48" s="24"/>
      <c r="G48" s="24"/>
      <c r="H48" s="24"/>
      <c r="I48" s="24"/>
      <c r="J48" s="7"/>
      <c r="K48" s="7"/>
      <c r="L48" s="7"/>
      <c r="M48" s="7"/>
      <c r="N48" s="7"/>
      <c r="O48" s="7"/>
      <c r="P48" s="7"/>
      <c r="Q48" s="7"/>
      <c r="R48" s="7"/>
      <c r="S48" s="7"/>
      <c r="T48" s="7"/>
      <c r="U48" s="7"/>
      <c r="V48" s="7"/>
      <c r="W48" s="7"/>
    </row>
    <row r="49" spans="1:23" hidden="1" x14ac:dyDescent="0.3">
      <c r="A49" s="24"/>
      <c r="B49" s="24" t="s">
        <v>118</v>
      </c>
      <c r="C49" s="24"/>
      <c r="D49" s="24">
        <v>1</v>
      </c>
      <c r="E49" s="24"/>
      <c r="F49" s="24"/>
      <c r="G49" s="24"/>
      <c r="H49" s="24"/>
      <c r="I49" s="24"/>
      <c r="J49" s="24"/>
      <c r="K49" s="7"/>
      <c r="L49" s="7"/>
      <c r="M49" s="7"/>
      <c r="N49" s="7"/>
      <c r="O49" s="7"/>
      <c r="P49" s="7"/>
      <c r="Q49" s="7"/>
      <c r="R49" s="7"/>
      <c r="S49" s="7"/>
      <c r="T49" s="7"/>
      <c r="U49" s="7"/>
      <c r="V49" s="7"/>
      <c r="W49" s="7"/>
    </row>
    <row r="50" spans="1:23" hidden="1" x14ac:dyDescent="0.3">
      <c r="A50" s="24"/>
      <c r="B50" s="24" t="s">
        <v>119</v>
      </c>
      <c r="C50" s="24"/>
      <c r="D50" s="24">
        <v>2</v>
      </c>
      <c r="E50" s="24"/>
      <c r="F50" s="24"/>
      <c r="G50" s="24"/>
      <c r="H50" s="24"/>
      <c r="I50" s="24"/>
      <c r="J50" s="24"/>
      <c r="K50" s="7"/>
      <c r="L50" s="7"/>
      <c r="M50" s="7"/>
      <c r="N50" s="7"/>
      <c r="O50" s="7"/>
      <c r="P50" s="7"/>
      <c r="Q50" s="7"/>
      <c r="R50" s="7"/>
      <c r="S50" s="7"/>
      <c r="T50" s="7"/>
      <c r="U50" s="7"/>
      <c r="V50" s="7"/>
      <c r="W50" s="7"/>
    </row>
    <row r="51" spans="1:23" hidden="1" x14ac:dyDescent="0.3">
      <c r="A51" s="24"/>
      <c r="B51" s="24" t="s">
        <v>120</v>
      </c>
      <c r="C51" s="24"/>
      <c r="D51" s="24">
        <v>3</v>
      </c>
      <c r="E51" s="24"/>
      <c r="F51" s="24"/>
      <c r="G51" s="24"/>
      <c r="H51" s="24"/>
      <c r="I51" s="24"/>
      <c r="J51" s="24"/>
      <c r="K51" s="7"/>
      <c r="L51" s="7"/>
      <c r="M51" s="7"/>
      <c r="N51" s="7"/>
      <c r="O51" s="7"/>
      <c r="P51" s="7"/>
      <c r="Q51" s="7"/>
      <c r="R51" s="7"/>
      <c r="S51" s="7"/>
      <c r="T51" s="7"/>
      <c r="U51" s="7"/>
      <c r="V51" s="7"/>
      <c r="W51" s="7"/>
    </row>
    <row r="52" spans="1:23" hidden="1" x14ac:dyDescent="0.3">
      <c r="A52" s="7"/>
      <c r="B52" s="24" t="s">
        <v>121</v>
      </c>
      <c r="C52" s="24"/>
      <c r="D52" s="24"/>
      <c r="E52" s="24"/>
      <c r="F52" s="24"/>
      <c r="G52" s="24"/>
      <c r="H52" s="24"/>
      <c r="I52" s="24"/>
      <c r="J52" s="24"/>
      <c r="K52" s="7"/>
      <c r="L52" s="7"/>
      <c r="M52" s="7"/>
      <c r="N52" s="7"/>
      <c r="O52" s="7"/>
      <c r="P52" s="7"/>
      <c r="Q52" s="7"/>
      <c r="R52" s="7"/>
      <c r="S52" s="7"/>
      <c r="T52" s="7"/>
      <c r="U52" s="7"/>
      <c r="V52" s="7"/>
      <c r="W52" s="7"/>
    </row>
    <row r="53" spans="1:23" hidden="1" x14ac:dyDescent="0.3">
      <c r="A53" s="7"/>
      <c r="B53" s="24" t="s">
        <v>122</v>
      </c>
      <c r="C53" s="24"/>
      <c r="D53" s="24"/>
      <c r="E53" s="24"/>
      <c r="F53" s="24"/>
      <c r="G53" s="24"/>
      <c r="H53" s="24"/>
      <c r="I53" s="24"/>
      <c r="J53" s="24"/>
      <c r="K53" s="7"/>
      <c r="L53" s="7"/>
      <c r="M53" s="7"/>
      <c r="N53" s="7"/>
      <c r="O53" s="7"/>
      <c r="P53" s="7"/>
      <c r="Q53" s="7"/>
      <c r="R53" s="7"/>
      <c r="S53" s="7"/>
      <c r="T53" s="7"/>
      <c r="U53" s="7"/>
      <c r="V53" s="7"/>
      <c r="W53" s="7"/>
    </row>
    <row r="54" spans="1:23" hidden="1" x14ac:dyDescent="0.3">
      <c r="A54" s="7"/>
      <c r="B54" s="24" t="s">
        <v>123</v>
      </c>
      <c r="C54" s="24"/>
      <c r="D54" s="24"/>
      <c r="E54" s="24"/>
      <c r="F54" s="24"/>
      <c r="G54" s="24"/>
      <c r="H54" s="24"/>
      <c r="I54" s="24"/>
      <c r="J54" s="24"/>
      <c r="K54" s="7"/>
      <c r="L54" s="7"/>
      <c r="M54" s="7"/>
      <c r="N54" s="7"/>
      <c r="O54" s="7"/>
      <c r="P54" s="7"/>
      <c r="Q54" s="7"/>
      <c r="R54" s="7"/>
      <c r="S54" s="7"/>
      <c r="T54" s="7"/>
      <c r="U54" s="7"/>
      <c r="V54" s="7"/>
      <c r="W54" s="7"/>
    </row>
    <row r="55" spans="1:23" hidden="1" x14ac:dyDescent="0.3">
      <c r="A55" s="7"/>
      <c r="B55" s="24" t="s">
        <v>124</v>
      </c>
      <c r="C55" s="24"/>
      <c r="D55" s="24"/>
      <c r="E55" s="24"/>
      <c r="F55" s="24"/>
      <c r="G55" s="24"/>
      <c r="H55" s="24"/>
      <c r="I55" s="24"/>
      <c r="J55" s="24"/>
      <c r="K55" s="7"/>
      <c r="L55" s="7"/>
      <c r="M55" s="7"/>
      <c r="N55" s="7"/>
      <c r="O55" s="7"/>
      <c r="P55" s="7"/>
      <c r="Q55" s="7"/>
      <c r="R55" s="7"/>
      <c r="S55" s="7"/>
      <c r="T55" s="7"/>
      <c r="U55" s="7"/>
      <c r="V55" s="7"/>
      <c r="W55" s="7"/>
    </row>
    <row r="56" spans="1:23" hidden="1" x14ac:dyDescent="0.3">
      <c r="A56" s="7"/>
      <c r="B56" s="24" t="s">
        <v>125</v>
      </c>
      <c r="C56" s="24"/>
      <c r="D56" s="24"/>
      <c r="E56" s="24"/>
      <c r="F56" s="24"/>
      <c r="G56" s="24"/>
      <c r="H56" s="24"/>
      <c r="I56" s="24"/>
      <c r="J56" s="24"/>
      <c r="K56" s="7"/>
      <c r="L56" s="7"/>
      <c r="M56" s="7"/>
      <c r="N56" s="7"/>
      <c r="O56" s="7"/>
      <c r="P56" s="7"/>
      <c r="Q56" s="7"/>
      <c r="R56" s="7"/>
      <c r="S56" s="7"/>
      <c r="T56" s="7"/>
      <c r="U56" s="7"/>
      <c r="V56" s="7"/>
      <c r="W56" s="7"/>
    </row>
    <row r="57" spans="1:23" hidden="1" x14ac:dyDescent="0.3">
      <c r="A57" s="7"/>
      <c r="B57" s="7" t="s">
        <v>126</v>
      </c>
      <c r="C57" s="7"/>
      <c r="D57" s="7"/>
      <c r="E57" s="7"/>
      <c r="F57" s="7"/>
      <c r="G57" s="7"/>
      <c r="H57" s="7"/>
      <c r="I57" s="7"/>
      <c r="J57" s="7"/>
      <c r="K57" s="7"/>
      <c r="L57" s="7"/>
      <c r="M57" s="7"/>
      <c r="N57" s="7"/>
      <c r="O57" s="7"/>
      <c r="P57" s="7"/>
      <c r="Q57" s="7"/>
      <c r="R57" s="7"/>
      <c r="S57" s="7"/>
      <c r="T57" s="7"/>
      <c r="U57" s="7"/>
      <c r="V57" s="7"/>
      <c r="W57" s="7"/>
    </row>
    <row r="58" spans="1:23" x14ac:dyDescent="0.3">
      <c r="A58" s="7"/>
      <c r="B58" s="7"/>
      <c r="C58" s="7"/>
      <c r="D58" s="7"/>
      <c r="E58" s="7"/>
      <c r="F58" s="7"/>
      <c r="G58" s="7"/>
      <c r="H58" s="7"/>
      <c r="I58" s="7"/>
      <c r="J58" s="7"/>
      <c r="K58" s="7"/>
      <c r="L58" s="7"/>
      <c r="M58" s="7"/>
      <c r="N58" s="7"/>
      <c r="O58" s="7"/>
      <c r="P58" s="7"/>
      <c r="Q58" s="7"/>
      <c r="R58" s="7"/>
      <c r="S58" s="7"/>
      <c r="T58" s="7"/>
      <c r="U58" s="7"/>
      <c r="V58" s="7"/>
      <c r="W58" s="7"/>
    </row>
    <row r="59" spans="1:23" x14ac:dyDescent="0.3">
      <c r="A59" s="7"/>
      <c r="B59" s="7"/>
      <c r="C59" s="7"/>
      <c r="D59" s="7"/>
      <c r="E59" s="7"/>
      <c r="F59" s="7"/>
      <c r="G59" s="7"/>
      <c r="H59" s="7"/>
      <c r="I59" s="7"/>
      <c r="J59" s="7"/>
      <c r="K59" s="7"/>
      <c r="L59" s="7"/>
      <c r="M59" s="7"/>
      <c r="N59" s="7"/>
      <c r="O59" s="7"/>
      <c r="P59" s="7"/>
      <c r="Q59" s="7"/>
      <c r="R59" s="7"/>
      <c r="S59" s="7"/>
      <c r="T59" s="7"/>
      <c r="U59" s="7"/>
      <c r="V59" s="7"/>
      <c r="W59" s="7"/>
    </row>
    <row r="60" spans="1:23" x14ac:dyDescent="0.3">
      <c r="A60" s="7"/>
      <c r="B60" s="7"/>
      <c r="C60" s="7"/>
      <c r="D60" s="7"/>
      <c r="E60" s="7"/>
      <c r="F60" s="7"/>
      <c r="G60" s="7"/>
      <c r="H60" s="7"/>
      <c r="I60" s="7"/>
      <c r="J60" s="7"/>
      <c r="K60" s="7"/>
      <c r="L60" s="7"/>
      <c r="M60" s="7"/>
      <c r="N60" s="7"/>
      <c r="O60" s="7"/>
      <c r="P60" s="7"/>
      <c r="Q60" s="7"/>
      <c r="R60" s="7"/>
      <c r="S60" s="7"/>
      <c r="T60" s="7"/>
      <c r="U60" s="7"/>
      <c r="V60" s="7"/>
      <c r="W60" s="7"/>
    </row>
    <row r="61" spans="1:23" x14ac:dyDescent="0.3">
      <c r="A61" s="7"/>
      <c r="B61" s="7"/>
      <c r="C61" s="7"/>
      <c r="D61" s="7"/>
      <c r="E61" s="7"/>
      <c r="F61" s="7"/>
      <c r="G61" s="7"/>
      <c r="H61" s="7"/>
      <c r="I61" s="7"/>
      <c r="J61" s="7"/>
      <c r="K61" s="7"/>
      <c r="L61" s="7"/>
      <c r="M61" s="7"/>
      <c r="N61" s="7"/>
      <c r="O61" s="7"/>
      <c r="P61" s="7"/>
      <c r="Q61" s="7"/>
      <c r="R61" s="7"/>
      <c r="S61" s="7"/>
      <c r="T61" s="7"/>
      <c r="U61" s="7"/>
      <c r="V61" s="7"/>
      <c r="W61" s="7"/>
    </row>
    <row r="62" spans="1:23" x14ac:dyDescent="0.3">
      <c r="A62" s="7"/>
      <c r="B62" s="7"/>
      <c r="C62" s="7"/>
      <c r="D62" s="7"/>
      <c r="E62" s="7"/>
      <c r="F62" s="7"/>
      <c r="G62" s="7"/>
      <c r="H62" s="7"/>
      <c r="I62" s="7"/>
      <c r="J62" s="7"/>
      <c r="K62" s="7"/>
      <c r="L62" s="7"/>
      <c r="M62" s="7"/>
      <c r="N62" s="7"/>
      <c r="O62" s="7"/>
      <c r="P62" s="7"/>
      <c r="Q62" s="7"/>
      <c r="R62" s="7"/>
      <c r="S62" s="7"/>
      <c r="T62" s="7"/>
      <c r="U62" s="7"/>
      <c r="V62" s="7"/>
      <c r="W62" s="7"/>
    </row>
    <row r="63" spans="1:23" x14ac:dyDescent="0.3">
      <c r="A63" s="7"/>
      <c r="B63" s="7"/>
      <c r="C63" s="7"/>
      <c r="D63" s="7"/>
      <c r="E63" s="7"/>
      <c r="F63" s="7"/>
      <c r="G63" s="7"/>
      <c r="H63" s="7"/>
      <c r="I63" s="7"/>
      <c r="J63" s="7"/>
      <c r="K63" s="7"/>
      <c r="L63" s="7"/>
      <c r="M63" s="7"/>
      <c r="N63" s="7"/>
      <c r="O63" s="7"/>
      <c r="P63" s="7"/>
      <c r="Q63" s="7"/>
      <c r="R63" s="7"/>
      <c r="S63" s="7"/>
      <c r="T63" s="7"/>
      <c r="U63" s="7"/>
      <c r="V63" s="7"/>
      <c r="W63" s="7"/>
    </row>
    <row r="64" spans="1:23" x14ac:dyDescent="0.3">
      <c r="A64" s="7"/>
      <c r="B64" s="7"/>
      <c r="C64" s="7"/>
      <c r="D64" s="7"/>
      <c r="E64" s="7"/>
      <c r="F64" s="7"/>
      <c r="G64" s="7"/>
      <c r="H64" s="7"/>
      <c r="I64" s="7"/>
      <c r="J64" s="7"/>
      <c r="K64" s="7"/>
      <c r="L64" s="7"/>
      <c r="M64" s="7"/>
      <c r="N64" s="7"/>
      <c r="O64" s="7"/>
      <c r="P64" s="7"/>
      <c r="Q64" s="7"/>
      <c r="R64" s="7"/>
      <c r="S64" s="7"/>
      <c r="T64" s="7"/>
      <c r="U64" s="7"/>
      <c r="V64" s="7"/>
      <c r="W64" s="7"/>
    </row>
    <row r="65" spans="1:23" x14ac:dyDescent="0.3">
      <c r="A65" s="7"/>
      <c r="B65" s="7"/>
      <c r="C65" s="7"/>
      <c r="D65" s="7"/>
      <c r="E65" s="7"/>
      <c r="F65" s="7"/>
      <c r="G65" s="7"/>
      <c r="H65" s="7"/>
      <c r="I65" s="7"/>
      <c r="J65" s="7"/>
      <c r="K65" s="7"/>
      <c r="L65" s="7"/>
      <c r="M65" s="7"/>
      <c r="N65" s="7"/>
      <c r="O65" s="7"/>
      <c r="P65" s="7"/>
      <c r="Q65" s="7"/>
      <c r="R65" s="7"/>
      <c r="S65" s="7"/>
      <c r="T65" s="7"/>
      <c r="U65" s="7"/>
      <c r="V65" s="7"/>
      <c r="W65" s="7"/>
    </row>
    <row r="66" spans="1:23" x14ac:dyDescent="0.3">
      <c r="A66" s="7"/>
      <c r="B66" s="7"/>
      <c r="C66" s="7"/>
      <c r="D66" s="7"/>
      <c r="E66" s="7"/>
      <c r="F66" s="7"/>
      <c r="G66" s="7"/>
      <c r="H66" s="7"/>
      <c r="I66" s="7"/>
      <c r="J66" s="7"/>
      <c r="K66" s="7"/>
      <c r="L66" s="7"/>
      <c r="M66" s="7"/>
      <c r="N66" s="7"/>
      <c r="O66" s="7"/>
      <c r="P66" s="7"/>
      <c r="Q66" s="7"/>
      <c r="R66" s="7"/>
      <c r="S66" s="7"/>
      <c r="T66" s="7"/>
      <c r="U66" s="7"/>
      <c r="V66" s="7"/>
      <c r="W66" s="7"/>
    </row>
    <row r="67" spans="1:23" x14ac:dyDescent="0.3">
      <c r="A67" s="7"/>
      <c r="B67" s="7"/>
      <c r="C67" s="7"/>
      <c r="D67" s="7"/>
      <c r="E67" s="7"/>
      <c r="F67" s="7"/>
      <c r="G67" s="7"/>
      <c r="H67" s="7"/>
      <c r="I67" s="7"/>
      <c r="J67" s="7"/>
      <c r="K67" s="7"/>
      <c r="L67" s="7"/>
      <c r="M67" s="7"/>
      <c r="N67" s="7"/>
      <c r="O67" s="7"/>
      <c r="P67" s="7"/>
      <c r="Q67" s="7"/>
      <c r="R67" s="7"/>
      <c r="S67" s="7"/>
      <c r="T67" s="7"/>
      <c r="U67" s="7"/>
      <c r="V67" s="7"/>
      <c r="W67" s="7"/>
    </row>
    <row r="68" spans="1:23" x14ac:dyDescent="0.3">
      <c r="A68" s="7"/>
      <c r="B68" s="7"/>
      <c r="C68" s="7"/>
      <c r="D68" s="7"/>
      <c r="E68" s="7"/>
      <c r="F68" s="7"/>
      <c r="G68" s="7"/>
      <c r="H68" s="7"/>
      <c r="I68" s="7"/>
      <c r="J68" s="7"/>
      <c r="K68" s="7"/>
      <c r="L68" s="7"/>
      <c r="M68" s="7"/>
      <c r="N68" s="7"/>
      <c r="O68" s="7"/>
      <c r="P68" s="7"/>
      <c r="Q68" s="7"/>
      <c r="R68" s="7"/>
      <c r="S68" s="7"/>
      <c r="T68" s="7"/>
      <c r="U68" s="7"/>
      <c r="V68" s="7"/>
      <c r="W68" s="7"/>
    </row>
    <row r="69" spans="1:23" x14ac:dyDescent="0.3">
      <c r="A69" s="7"/>
      <c r="B69" s="7"/>
      <c r="C69" s="7"/>
      <c r="D69" s="7"/>
      <c r="E69" s="7"/>
      <c r="F69" s="7"/>
      <c r="G69" s="7"/>
      <c r="H69" s="7"/>
      <c r="I69" s="7"/>
      <c r="J69" s="7"/>
      <c r="K69" s="7"/>
      <c r="L69" s="7"/>
      <c r="M69" s="7"/>
      <c r="N69" s="7"/>
      <c r="O69" s="7"/>
      <c r="P69" s="7"/>
      <c r="Q69" s="7"/>
      <c r="R69" s="7"/>
      <c r="S69" s="7"/>
      <c r="T69" s="7"/>
      <c r="U69" s="7"/>
      <c r="V69" s="7"/>
      <c r="W69" s="7"/>
    </row>
    <row r="70" spans="1:23" x14ac:dyDescent="0.3">
      <c r="A70" s="7"/>
      <c r="B70" s="7"/>
      <c r="C70" s="7"/>
      <c r="D70" s="7"/>
      <c r="E70" s="7"/>
      <c r="F70" s="7"/>
      <c r="G70" s="7"/>
      <c r="H70" s="7"/>
      <c r="I70" s="7"/>
      <c r="J70" s="7"/>
      <c r="K70" s="7"/>
      <c r="L70" s="7"/>
      <c r="M70" s="7"/>
      <c r="N70" s="7"/>
      <c r="O70" s="7"/>
      <c r="P70" s="7"/>
      <c r="Q70" s="7"/>
      <c r="R70" s="7"/>
      <c r="S70" s="7"/>
      <c r="T70" s="7"/>
      <c r="U70" s="7"/>
      <c r="V70" s="7"/>
      <c r="W70" s="7"/>
    </row>
    <row r="71" spans="1:23" x14ac:dyDescent="0.3">
      <c r="A71" s="7"/>
      <c r="B71" s="7"/>
      <c r="C71" s="7"/>
      <c r="D71" s="7"/>
      <c r="E71" s="7"/>
      <c r="F71" s="7"/>
      <c r="G71" s="7"/>
      <c r="H71" s="7"/>
      <c r="I71" s="7"/>
      <c r="J71" s="7"/>
      <c r="K71" s="7"/>
      <c r="L71" s="7"/>
      <c r="M71" s="7"/>
      <c r="N71" s="7"/>
      <c r="O71" s="7"/>
      <c r="P71" s="7"/>
      <c r="Q71" s="7"/>
      <c r="R71" s="7"/>
      <c r="S71" s="7"/>
      <c r="T71" s="7"/>
      <c r="U71" s="7"/>
      <c r="V71" s="7"/>
      <c r="W71" s="7"/>
    </row>
    <row r="72" spans="1:23" x14ac:dyDescent="0.3">
      <c r="A72" s="7"/>
      <c r="B72" s="7"/>
      <c r="C72" s="7"/>
      <c r="D72" s="7"/>
      <c r="E72" s="7"/>
      <c r="F72" s="7"/>
      <c r="G72" s="7"/>
      <c r="H72" s="7"/>
      <c r="I72" s="7"/>
      <c r="J72" s="7"/>
      <c r="K72" s="7"/>
      <c r="L72" s="7"/>
      <c r="M72" s="7"/>
      <c r="N72" s="7"/>
      <c r="O72" s="7"/>
      <c r="P72" s="7"/>
      <c r="Q72" s="7"/>
      <c r="R72" s="7"/>
      <c r="S72" s="7"/>
      <c r="T72" s="7"/>
      <c r="U72" s="7"/>
      <c r="V72" s="7"/>
      <c r="W72" s="7"/>
    </row>
    <row r="73" spans="1:23" x14ac:dyDescent="0.3">
      <c r="A73" s="7"/>
      <c r="B73" s="7"/>
      <c r="C73" s="7"/>
      <c r="D73" s="7"/>
      <c r="E73" s="7"/>
      <c r="F73" s="7"/>
      <c r="G73" s="7"/>
      <c r="H73" s="7"/>
      <c r="I73" s="7"/>
      <c r="J73" s="7"/>
      <c r="K73" s="7"/>
      <c r="L73" s="7"/>
      <c r="M73" s="7"/>
      <c r="N73" s="7"/>
      <c r="O73" s="7"/>
      <c r="P73" s="7"/>
      <c r="Q73" s="7"/>
      <c r="R73" s="7"/>
      <c r="S73" s="7"/>
      <c r="T73" s="7"/>
      <c r="U73" s="7"/>
      <c r="V73" s="7"/>
      <c r="W73" s="7"/>
    </row>
    <row r="74" spans="1:23" x14ac:dyDescent="0.3">
      <c r="A74" s="7"/>
      <c r="B74" s="7"/>
      <c r="C74" s="7"/>
      <c r="D74" s="7"/>
      <c r="E74" s="7"/>
      <c r="F74" s="7"/>
      <c r="G74" s="7"/>
      <c r="H74" s="7"/>
      <c r="I74" s="7"/>
      <c r="J74" s="7"/>
      <c r="K74" s="7"/>
      <c r="L74" s="7"/>
      <c r="M74" s="7"/>
      <c r="N74" s="7"/>
      <c r="O74" s="7"/>
      <c r="P74" s="7"/>
      <c r="Q74" s="7"/>
      <c r="R74" s="7"/>
      <c r="S74" s="7"/>
      <c r="T74" s="7"/>
      <c r="U74" s="7"/>
      <c r="V74" s="7"/>
      <c r="W74" s="7"/>
    </row>
    <row r="75" spans="1:23" x14ac:dyDescent="0.3">
      <c r="A75" s="7"/>
      <c r="B75" s="7"/>
      <c r="C75" s="7"/>
      <c r="D75" s="7"/>
      <c r="E75" s="7"/>
      <c r="F75" s="7"/>
      <c r="G75" s="7"/>
      <c r="H75" s="7"/>
      <c r="I75" s="7"/>
      <c r="J75" s="7"/>
      <c r="K75" s="7"/>
      <c r="L75" s="7"/>
      <c r="M75" s="7"/>
      <c r="N75" s="7"/>
      <c r="O75" s="7"/>
      <c r="P75" s="7"/>
      <c r="Q75" s="7"/>
      <c r="R75" s="7"/>
      <c r="S75" s="7"/>
      <c r="T75" s="7"/>
      <c r="U75" s="7"/>
      <c r="V75" s="7"/>
      <c r="W75" s="7"/>
    </row>
    <row r="76" spans="1:23" x14ac:dyDescent="0.3">
      <c r="A76" s="7"/>
      <c r="B76" s="7"/>
      <c r="C76" s="7"/>
      <c r="D76" s="7"/>
      <c r="E76" s="7"/>
      <c r="F76" s="7"/>
      <c r="G76" s="7"/>
      <c r="H76" s="7"/>
      <c r="I76" s="7"/>
      <c r="J76" s="7"/>
      <c r="K76" s="7"/>
      <c r="L76" s="7"/>
      <c r="M76" s="7"/>
      <c r="N76" s="7"/>
      <c r="O76" s="7"/>
      <c r="P76" s="7"/>
      <c r="Q76" s="7"/>
      <c r="R76" s="7"/>
      <c r="S76" s="7"/>
      <c r="T76" s="7"/>
      <c r="U76" s="7"/>
      <c r="V76" s="7"/>
      <c r="W76" s="7"/>
    </row>
    <row r="77" spans="1:23" x14ac:dyDescent="0.3">
      <c r="A77" s="7"/>
      <c r="B77" s="7"/>
      <c r="C77" s="7"/>
      <c r="D77" s="7"/>
      <c r="E77" s="7"/>
      <c r="F77" s="7"/>
      <c r="G77" s="7"/>
      <c r="H77" s="7"/>
      <c r="I77" s="7"/>
      <c r="J77" s="7"/>
      <c r="K77" s="7"/>
      <c r="L77" s="7"/>
      <c r="M77" s="7"/>
      <c r="N77" s="7"/>
      <c r="O77" s="7"/>
      <c r="P77" s="7"/>
      <c r="Q77" s="7"/>
      <c r="R77" s="7"/>
      <c r="S77" s="7"/>
      <c r="T77" s="7"/>
      <c r="U77" s="7"/>
      <c r="V77" s="7"/>
      <c r="W77" s="7"/>
    </row>
    <row r="78" spans="1:23" x14ac:dyDescent="0.3">
      <c r="A78" s="7"/>
      <c r="B78" s="7"/>
      <c r="C78" s="7"/>
      <c r="D78" s="7"/>
      <c r="E78" s="7"/>
      <c r="F78" s="7"/>
      <c r="G78" s="7"/>
      <c r="H78" s="7"/>
      <c r="I78" s="7"/>
      <c r="J78" s="7"/>
      <c r="K78" s="7"/>
      <c r="L78" s="7"/>
      <c r="M78" s="7"/>
      <c r="N78" s="7"/>
      <c r="O78" s="7"/>
      <c r="P78" s="7"/>
      <c r="Q78" s="7"/>
      <c r="R78" s="7"/>
      <c r="S78" s="7"/>
      <c r="T78" s="7"/>
      <c r="U78" s="7"/>
      <c r="V78" s="7"/>
      <c r="W78" s="7"/>
    </row>
    <row r="79" spans="1:23" x14ac:dyDescent="0.3">
      <c r="A79" s="7"/>
      <c r="B79" s="7"/>
      <c r="C79" s="7"/>
      <c r="D79" s="7"/>
      <c r="E79" s="7"/>
      <c r="F79" s="7"/>
      <c r="G79" s="7"/>
      <c r="H79" s="7"/>
      <c r="I79" s="7"/>
      <c r="J79" s="7"/>
      <c r="K79" s="7"/>
      <c r="L79" s="7"/>
      <c r="M79" s="7"/>
      <c r="N79" s="7"/>
      <c r="O79" s="7"/>
      <c r="P79" s="7"/>
      <c r="Q79" s="7"/>
      <c r="R79" s="7"/>
      <c r="S79" s="7"/>
      <c r="T79" s="7"/>
      <c r="U79" s="7"/>
      <c r="V79" s="7"/>
      <c r="W79" s="7"/>
    </row>
    <row r="80" spans="1:23" x14ac:dyDescent="0.3">
      <c r="A80" s="7"/>
      <c r="B80" s="7"/>
      <c r="C80" s="7"/>
      <c r="D80" s="7"/>
      <c r="E80" s="7"/>
      <c r="F80" s="7"/>
      <c r="G80" s="7"/>
      <c r="H80" s="7"/>
      <c r="I80" s="7"/>
      <c r="J80" s="7"/>
      <c r="K80" s="7"/>
      <c r="L80" s="7"/>
      <c r="M80" s="7"/>
      <c r="N80" s="7"/>
      <c r="O80" s="7"/>
      <c r="P80" s="7"/>
      <c r="Q80" s="7"/>
      <c r="R80" s="7"/>
      <c r="S80" s="7"/>
      <c r="T80" s="7"/>
      <c r="U80" s="7"/>
      <c r="V80" s="7"/>
      <c r="W80" s="7"/>
    </row>
    <row r="81" spans="1:23" x14ac:dyDescent="0.3">
      <c r="A81" s="7"/>
      <c r="B81" s="7"/>
      <c r="C81" s="7"/>
      <c r="D81" s="7"/>
      <c r="E81" s="7"/>
      <c r="F81" s="7"/>
      <c r="G81" s="7"/>
      <c r="H81" s="7"/>
      <c r="I81" s="7"/>
      <c r="J81" s="7"/>
      <c r="K81" s="7"/>
      <c r="L81" s="7"/>
      <c r="M81" s="7"/>
      <c r="N81" s="7"/>
      <c r="O81" s="7"/>
      <c r="P81" s="7"/>
      <c r="Q81" s="7"/>
      <c r="R81" s="7"/>
      <c r="S81" s="7"/>
      <c r="T81" s="7"/>
      <c r="U81" s="7"/>
      <c r="V81" s="7"/>
      <c r="W81" s="7"/>
    </row>
    <row r="82" spans="1:23" x14ac:dyDescent="0.3">
      <c r="A82" s="7"/>
      <c r="B82" s="7"/>
      <c r="C82" s="7"/>
      <c r="D82" s="7"/>
      <c r="E82" s="7"/>
      <c r="F82" s="7"/>
      <c r="G82" s="7"/>
      <c r="H82" s="7"/>
      <c r="I82" s="7"/>
      <c r="J82" s="7"/>
      <c r="K82" s="7"/>
      <c r="L82" s="7"/>
      <c r="M82" s="7"/>
      <c r="N82" s="7"/>
      <c r="O82" s="7"/>
      <c r="P82" s="7"/>
      <c r="Q82" s="7"/>
      <c r="R82" s="7"/>
      <c r="S82" s="7"/>
      <c r="T82" s="7"/>
      <c r="U82" s="7"/>
      <c r="V82" s="7"/>
      <c r="W82" s="7"/>
    </row>
    <row r="83" spans="1:23" x14ac:dyDescent="0.3">
      <c r="A83" s="7"/>
      <c r="B83" s="7"/>
      <c r="C83" s="7"/>
      <c r="D83" s="7"/>
      <c r="E83" s="7"/>
      <c r="F83" s="7"/>
      <c r="G83" s="7"/>
      <c r="H83" s="7"/>
      <c r="I83" s="7"/>
      <c r="J83" s="7"/>
      <c r="K83" s="7"/>
      <c r="L83" s="7"/>
      <c r="M83" s="7"/>
      <c r="N83" s="7"/>
      <c r="O83" s="7"/>
      <c r="P83" s="7"/>
      <c r="Q83" s="7"/>
      <c r="R83" s="7"/>
      <c r="S83" s="7"/>
      <c r="T83" s="7"/>
      <c r="U83" s="7"/>
      <c r="V83" s="7"/>
      <c r="W83" s="7"/>
    </row>
    <row r="84" spans="1:23" x14ac:dyDescent="0.3">
      <c r="A84" s="7"/>
      <c r="B84" s="7"/>
      <c r="C84" s="7"/>
      <c r="D84" s="7"/>
      <c r="E84" s="7"/>
      <c r="F84" s="7"/>
      <c r="G84" s="7"/>
      <c r="H84" s="7"/>
      <c r="I84" s="7"/>
      <c r="J84" s="7"/>
      <c r="K84" s="7"/>
      <c r="L84" s="7"/>
      <c r="M84" s="7"/>
      <c r="N84" s="7"/>
      <c r="O84" s="7"/>
      <c r="P84" s="7"/>
      <c r="Q84" s="7"/>
      <c r="R84" s="7"/>
      <c r="S84" s="7"/>
      <c r="T84" s="7"/>
      <c r="U84" s="7"/>
      <c r="V84" s="7"/>
      <c r="W84" s="7"/>
    </row>
    <row r="85" spans="1:23" x14ac:dyDescent="0.3">
      <c r="A85" s="7"/>
      <c r="B85" s="7"/>
      <c r="C85" s="7"/>
      <c r="D85" s="7"/>
      <c r="E85" s="7"/>
      <c r="F85" s="7"/>
      <c r="G85" s="7"/>
      <c r="H85" s="7"/>
      <c r="I85" s="7"/>
      <c r="J85" s="7"/>
      <c r="K85" s="7"/>
      <c r="L85" s="7"/>
      <c r="M85" s="7"/>
      <c r="N85" s="7"/>
      <c r="O85" s="7"/>
      <c r="P85" s="7"/>
      <c r="Q85" s="7"/>
      <c r="R85" s="7"/>
      <c r="S85" s="7"/>
      <c r="T85" s="7"/>
      <c r="U85" s="7"/>
      <c r="V85" s="7"/>
      <c r="W85" s="7"/>
    </row>
    <row r="86" spans="1:23" x14ac:dyDescent="0.3">
      <c r="A86" s="7"/>
      <c r="B86" s="7"/>
      <c r="C86" s="7"/>
      <c r="D86" s="7"/>
      <c r="E86" s="7"/>
      <c r="F86" s="7"/>
      <c r="G86" s="7"/>
      <c r="H86" s="7"/>
      <c r="I86" s="7"/>
      <c r="J86" s="7"/>
      <c r="K86" s="7"/>
      <c r="L86" s="7"/>
      <c r="M86" s="7"/>
      <c r="N86" s="7"/>
      <c r="O86" s="7"/>
      <c r="P86" s="7"/>
      <c r="Q86" s="7"/>
      <c r="R86" s="7"/>
      <c r="S86" s="7"/>
      <c r="T86" s="7"/>
      <c r="U86" s="7"/>
      <c r="V86" s="7"/>
      <c r="W86" s="7"/>
    </row>
    <row r="87" spans="1:23" x14ac:dyDescent="0.3">
      <c r="A87" s="7"/>
      <c r="B87" s="7"/>
      <c r="C87" s="7"/>
      <c r="D87" s="7"/>
      <c r="E87" s="7"/>
      <c r="F87" s="7"/>
      <c r="G87" s="7"/>
      <c r="H87" s="7"/>
      <c r="I87" s="7"/>
      <c r="J87" s="7"/>
      <c r="K87" s="7"/>
      <c r="L87" s="7"/>
      <c r="M87" s="7"/>
      <c r="N87" s="7"/>
      <c r="O87" s="7"/>
      <c r="P87" s="7"/>
      <c r="Q87" s="7"/>
      <c r="R87" s="7"/>
      <c r="S87" s="7"/>
      <c r="T87" s="7"/>
      <c r="U87" s="7"/>
      <c r="V87" s="7"/>
      <c r="W87" s="7"/>
    </row>
    <row r="88" spans="1:23" x14ac:dyDescent="0.3">
      <c r="A88" s="7"/>
      <c r="B88" s="7"/>
      <c r="C88" s="7"/>
      <c r="D88" s="7"/>
      <c r="E88" s="7"/>
      <c r="F88" s="7"/>
      <c r="G88" s="7"/>
      <c r="H88" s="7"/>
      <c r="I88" s="7"/>
      <c r="J88" s="7"/>
      <c r="K88" s="7"/>
      <c r="L88" s="7"/>
      <c r="M88" s="7"/>
      <c r="N88" s="7"/>
      <c r="O88" s="7"/>
      <c r="P88" s="7"/>
      <c r="Q88" s="7"/>
      <c r="R88" s="7"/>
      <c r="S88" s="7"/>
      <c r="T88" s="7"/>
      <c r="U88" s="7"/>
      <c r="V88" s="7"/>
      <c r="W88" s="7"/>
    </row>
    <row r="89" spans="1:23" x14ac:dyDescent="0.3">
      <c r="A89" s="7"/>
      <c r="B89" s="7"/>
      <c r="C89" s="7"/>
      <c r="D89" s="7"/>
      <c r="E89" s="7"/>
      <c r="F89" s="7"/>
      <c r="G89" s="7"/>
      <c r="H89" s="7"/>
      <c r="I89" s="7"/>
      <c r="J89" s="7"/>
      <c r="K89" s="7"/>
      <c r="L89" s="7"/>
      <c r="M89" s="7"/>
      <c r="N89" s="7"/>
      <c r="O89" s="7"/>
      <c r="P89" s="7"/>
      <c r="Q89" s="7"/>
      <c r="R89" s="7"/>
      <c r="S89" s="7"/>
      <c r="T89" s="7"/>
      <c r="U89" s="7"/>
      <c r="V89" s="7"/>
      <c r="W89" s="7"/>
    </row>
    <row r="90" spans="1:23" x14ac:dyDescent="0.3">
      <c r="A90" s="7"/>
      <c r="B90" s="7"/>
      <c r="C90" s="7"/>
      <c r="D90" s="7"/>
      <c r="E90" s="7"/>
      <c r="F90" s="7"/>
      <c r="G90" s="7"/>
      <c r="H90" s="7"/>
      <c r="I90" s="7"/>
      <c r="J90" s="7"/>
      <c r="K90" s="7"/>
      <c r="L90" s="7"/>
      <c r="M90" s="7"/>
      <c r="N90" s="7"/>
      <c r="O90" s="7"/>
      <c r="P90" s="7"/>
      <c r="Q90" s="7"/>
      <c r="R90" s="7"/>
      <c r="S90" s="7"/>
      <c r="T90" s="7"/>
      <c r="U90" s="7"/>
      <c r="V90" s="7"/>
      <c r="W90" s="7"/>
    </row>
    <row r="91" spans="1:23" x14ac:dyDescent="0.3">
      <c r="A91" s="7"/>
      <c r="B91" s="7"/>
      <c r="C91" s="7"/>
      <c r="D91" s="7"/>
      <c r="E91" s="7"/>
      <c r="F91" s="7"/>
      <c r="G91" s="7"/>
      <c r="H91" s="7"/>
      <c r="I91" s="7"/>
      <c r="J91" s="7"/>
      <c r="K91" s="7"/>
      <c r="L91" s="7"/>
      <c r="M91" s="7"/>
      <c r="N91" s="7"/>
      <c r="O91" s="7"/>
      <c r="P91" s="7"/>
      <c r="Q91" s="7"/>
      <c r="R91" s="7"/>
      <c r="S91" s="7"/>
      <c r="T91" s="7"/>
      <c r="U91" s="7"/>
      <c r="V91" s="7"/>
      <c r="W91" s="7"/>
    </row>
    <row r="92" spans="1:23" x14ac:dyDescent="0.3">
      <c r="A92" s="7"/>
      <c r="B92" s="7"/>
      <c r="C92" s="7"/>
      <c r="D92" s="7"/>
      <c r="E92" s="7"/>
      <c r="F92" s="7"/>
      <c r="G92" s="7"/>
      <c r="H92" s="7"/>
      <c r="I92" s="7"/>
      <c r="J92" s="7"/>
      <c r="K92" s="7"/>
      <c r="L92" s="7"/>
      <c r="M92" s="7"/>
      <c r="N92" s="7"/>
      <c r="O92" s="7"/>
      <c r="P92" s="7"/>
      <c r="Q92" s="7"/>
      <c r="R92" s="7"/>
      <c r="S92" s="7"/>
      <c r="T92" s="7"/>
      <c r="U92" s="7"/>
      <c r="V92" s="7"/>
      <c r="W92" s="7"/>
    </row>
    <row r="93" spans="1:23" x14ac:dyDescent="0.3">
      <c r="A93" s="7"/>
      <c r="B93" s="7"/>
      <c r="C93" s="7"/>
      <c r="D93" s="7"/>
      <c r="E93" s="7"/>
      <c r="F93" s="7"/>
      <c r="G93" s="7"/>
      <c r="H93" s="7"/>
      <c r="I93" s="7"/>
      <c r="J93" s="7"/>
      <c r="K93" s="7"/>
      <c r="L93" s="7"/>
      <c r="M93" s="7"/>
      <c r="N93" s="7"/>
      <c r="O93" s="7"/>
      <c r="P93" s="7"/>
      <c r="Q93" s="7"/>
      <c r="R93" s="7"/>
      <c r="S93" s="7"/>
      <c r="T93" s="7"/>
      <c r="U93" s="7"/>
      <c r="V93" s="7"/>
      <c r="W93" s="7"/>
    </row>
    <row r="94" spans="1:23" x14ac:dyDescent="0.3">
      <c r="A94" s="7"/>
      <c r="B94" s="7"/>
      <c r="C94" s="7"/>
      <c r="D94" s="7"/>
      <c r="E94" s="7"/>
      <c r="F94" s="7"/>
      <c r="G94" s="7"/>
      <c r="H94" s="7"/>
      <c r="I94" s="7"/>
      <c r="J94" s="7"/>
      <c r="K94" s="7"/>
      <c r="L94" s="7"/>
      <c r="M94" s="7"/>
      <c r="N94" s="7"/>
      <c r="O94" s="7"/>
      <c r="P94" s="7"/>
      <c r="Q94" s="7"/>
      <c r="R94" s="7"/>
      <c r="S94" s="7"/>
      <c r="T94" s="7"/>
      <c r="U94" s="7"/>
      <c r="V94" s="7"/>
      <c r="W94" s="7"/>
    </row>
    <row r="95" spans="1:23" x14ac:dyDescent="0.3">
      <c r="A95" s="7"/>
      <c r="B95" s="7"/>
      <c r="C95" s="7"/>
      <c r="D95" s="7"/>
      <c r="E95" s="7"/>
      <c r="F95" s="7"/>
      <c r="G95" s="7"/>
      <c r="H95" s="7"/>
      <c r="I95" s="7"/>
      <c r="J95" s="7"/>
      <c r="K95" s="7"/>
      <c r="L95" s="7"/>
      <c r="M95" s="7"/>
      <c r="N95" s="7"/>
      <c r="O95" s="7"/>
      <c r="P95" s="7"/>
      <c r="Q95" s="7"/>
      <c r="R95" s="7"/>
      <c r="S95" s="7"/>
      <c r="T95" s="7"/>
      <c r="U95" s="7"/>
      <c r="V95" s="7"/>
      <c r="W95" s="7"/>
    </row>
  </sheetData>
  <sheetProtection algorithmName="SHA-512" hashValue="5DnvP/RnDzVBsyfMzWjIsvd8OJjAfSPrCfz1Ubs/Sxf8bSxQR+Xq4teEYCb9cgk+Ix1/I3SL5ECWYFjGPVDkkA==" saltValue="oRkwpRF81wDHwrEj11+4RQ==" spinCount="100000" sheet="1" objects="1" scenarios="1" selectLockedCells="1"/>
  <mergeCells count="8">
    <mergeCell ref="B40:E40"/>
    <mergeCell ref="B41:E41"/>
    <mergeCell ref="B6:C6"/>
    <mergeCell ref="B4:C4"/>
    <mergeCell ref="F4:G4"/>
    <mergeCell ref="F6:G6"/>
    <mergeCell ref="A8:J8"/>
    <mergeCell ref="A38:H38"/>
  </mergeCells>
  <dataValidations count="3">
    <dataValidation type="list" allowBlank="1" showInputMessage="1" showErrorMessage="1" sqref="C36">
      <formula1>"Medium Temperature, Low Temperature"</formula1>
    </dataValidation>
    <dataValidation type="list" allowBlank="1" showInputMessage="1" showErrorMessage="1" sqref="B12">
      <formula1>"Retrofit"</formula1>
    </dataValidation>
    <dataValidation type="list" allowBlank="1" showInputMessage="1" showErrorMessage="1" sqref="B13">
      <formula1>"Amarillo, Dallas, El Paso, Houston, McAllen"</formula1>
    </dataValidation>
  </dataValidations>
  <hyperlinks>
    <hyperlink ref="A11" location="Instructions!T1" display="Go to Instructions --&gt;"/>
  </hyperlinks>
  <pageMargins left="0.75" right="0.5" top="0.6" bottom="0.78" header="0.5" footer="0.5"/>
  <pageSetup scale="71" orientation="portrait" r:id="rId1"/>
  <headerFooter alignWithMargins="0">
    <oddFooter>&amp;L&amp;"Arial,Regular"&amp;9v5.0 (2005): &amp;A&amp;R&amp;"Arial Black,Regular"&amp;9&amp;P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Values'!$CE$3:$CE$4</xm:f>
          </x14:formula1>
          <xm:sqref>C16:C35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O76"/>
  <sheetViews>
    <sheetView topLeftCell="CB10" zoomScale="87" workbookViewId="0">
      <selection activeCell="CK25" sqref="CK25"/>
    </sheetView>
  </sheetViews>
  <sheetFormatPr defaultRowHeight="14.4" x14ac:dyDescent="0.3"/>
  <cols>
    <col min="1" max="1" width="37.5546875" bestFit="1" customWidth="1"/>
    <col min="2" max="2" width="10.33203125" bestFit="1" customWidth="1"/>
    <col min="3" max="3" width="8.5546875" bestFit="1" customWidth="1"/>
    <col min="4" max="4" width="19.109375" customWidth="1"/>
    <col min="5" max="6" width="19" bestFit="1" customWidth="1"/>
    <col min="7" max="7" width="15.6640625" bestFit="1" customWidth="1"/>
    <col min="8" max="8" width="11" bestFit="1" customWidth="1"/>
    <col min="9" max="9" width="11.109375" bestFit="1" customWidth="1"/>
    <col min="10" max="11" width="11.109375" customWidth="1"/>
    <col min="12" max="12" width="14.88671875" customWidth="1"/>
    <col min="13" max="13" width="16.109375" style="62" customWidth="1"/>
    <col min="14" max="14" width="11" customWidth="1"/>
    <col min="16" max="16" width="12.33203125" customWidth="1"/>
    <col min="20" max="20" width="9.109375" style="64"/>
    <col min="22" max="22" width="9.109375" style="62"/>
    <col min="30" max="30" width="9.109375" style="64"/>
    <col min="32" max="32" width="9.109375" style="62"/>
    <col min="33" max="33" width="10.44140625" customWidth="1"/>
    <col min="34" max="34" width="14.5546875" customWidth="1"/>
    <col min="35" max="35" width="10" customWidth="1"/>
    <col min="36" max="36" width="20.6640625" bestFit="1" customWidth="1"/>
    <col min="40" max="40" width="9.109375" style="104"/>
    <col min="41" max="41" width="12.109375" style="62" customWidth="1"/>
    <col min="42" max="42" width="16.44140625" bestFit="1" customWidth="1"/>
    <col min="43" max="43" width="21" customWidth="1"/>
    <col min="44" max="44" width="7.109375" customWidth="1"/>
    <col min="45" max="45" width="6.109375" customWidth="1"/>
    <col min="48" max="48" width="9.109375" style="64"/>
    <col min="51" max="51" width="10.5546875" style="62" customWidth="1"/>
    <col min="61" max="61" width="9.109375" style="64"/>
    <col min="64" max="64" width="9.109375" style="62"/>
    <col min="65" max="65" width="22.33203125" customWidth="1"/>
    <col min="66" max="66" width="9" customWidth="1"/>
    <col min="72" max="72" width="9.109375" style="64"/>
    <col min="75" max="75" width="9.109375" style="62"/>
    <col min="80" max="80" width="9.109375" style="64"/>
    <col min="83" max="83" width="25.44140625" customWidth="1"/>
    <col min="88" max="88" width="41.44140625" style="62" customWidth="1"/>
    <col min="93" max="93" width="8.88671875" style="64"/>
  </cols>
  <sheetData>
    <row r="1" spans="1:92" x14ac:dyDescent="0.3">
      <c r="A1" t="s">
        <v>167</v>
      </c>
      <c r="D1" s="162" t="s">
        <v>168</v>
      </c>
      <c r="E1" s="162"/>
      <c r="F1" s="162" t="s">
        <v>169</v>
      </c>
      <c r="G1" s="162"/>
      <c r="M1" s="56" t="s">
        <v>170</v>
      </c>
      <c r="N1" s="57"/>
      <c r="O1" s="57"/>
      <c r="P1" s="57"/>
      <c r="Q1" s="57"/>
      <c r="R1" s="57"/>
      <c r="S1" s="57"/>
      <c r="T1" s="58"/>
      <c r="V1" s="56" t="s">
        <v>3</v>
      </c>
      <c r="W1" s="57"/>
      <c r="X1" s="57"/>
      <c r="Y1" s="57"/>
      <c r="Z1" s="57"/>
      <c r="AA1" s="57"/>
      <c r="AB1" s="57"/>
      <c r="AC1" s="57"/>
      <c r="AD1" s="58"/>
      <c r="AF1" s="56" t="s">
        <v>4</v>
      </c>
      <c r="AG1" s="57"/>
      <c r="AH1" s="57"/>
      <c r="AI1" s="57"/>
      <c r="AJ1" s="57"/>
      <c r="AK1" s="57"/>
      <c r="AL1" s="57"/>
      <c r="AM1" s="57"/>
      <c r="AO1" s="56" t="s">
        <v>135</v>
      </c>
      <c r="AP1" s="57"/>
      <c r="AQ1" s="57"/>
      <c r="AR1" s="57"/>
      <c r="AS1" s="57"/>
      <c r="AT1" s="57"/>
      <c r="AU1" s="57"/>
      <c r="AV1" s="58"/>
      <c r="AY1" s="56" t="s">
        <v>142</v>
      </c>
      <c r="AZ1" s="57"/>
      <c r="BA1" s="57"/>
      <c r="BB1" s="57"/>
      <c r="BC1" s="57"/>
      <c r="BD1" s="57"/>
      <c r="BE1" s="57"/>
      <c r="BF1" s="57"/>
      <c r="BG1" s="57"/>
      <c r="BH1" s="57"/>
      <c r="BI1" s="58"/>
      <c r="BL1" s="56" t="s">
        <v>153</v>
      </c>
      <c r="BM1" s="57"/>
      <c r="BN1" s="57"/>
      <c r="BO1" s="57"/>
      <c r="BP1" s="57"/>
      <c r="BQ1" s="57"/>
      <c r="BR1" s="57"/>
      <c r="BS1" s="57"/>
      <c r="BT1" s="58"/>
      <c r="BW1" s="56" t="s">
        <v>8</v>
      </c>
      <c r="BX1" s="57"/>
      <c r="BY1" s="57"/>
      <c r="BZ1" s="57"/>
      <c r="CA1" s="57"/>
      <c r="CB1" s="58"/>
      <c r="CE1" t="s">
        <v>171</v>
      </c>
      <c r="CJ1" s="56" t="s">
        <v>159</v>
      </c>
    </row>
    <row r="2" spans="1:92" ht="18.75" customHeight="1" x14ac:dyDescent="0.3">
      <c r="A2" s="1" t="s">
        <v>172</v>
      </c>
      <c r="B2" s="1" t="s">
        <v>173</v>
      </c>
      <c r="C2" s="1" t="s">
        <v>174</v>
      </c>
      <c r="D2" s="1" t="s">
        <v>175</v>
      </c>
      <c r="E2" s="1" t="s">
        <v>176</v>
      </c>
      <c r="F2" s="1" t="s">
        <v>175</v>
      </c>
      <c r="G2" s="1" t="s">
        <v>176</v>
      </c>
      <c r="H2" s="1" t="s">
        <v>177</v>
      </c>
      <c r="I2" s="1" t="s">
        <v>178</v>
      </c>
      <c r="J2" s="1" t="s">
        <v>179</v>
      </c>
      <c r="K2" s="1" t="s">
        <v>180</v>
      </c>
      <c r="M2" s="59" t="s">
        <v>181</v>
      </c>
      <c r="N2" s="60" t="s">
        <v>182</v>
      </c>
      <c r="O2" s="60" t="s">
        <v>183</v>
      </c>
      <c r="P2" s="60" t="s">
        <v>184</v>
      </c>
      <c r="Q2" s="60" t="s">
        <v>185</v>
      </c>
      <c r="R2" s="60" t="s">
        <v>186</v>
      </c>
      <c r="S2" s="60" t="s">
        <v>187</v>
      </c>
      <c r="T2" s="61" t="s">
        <v>188</v>
      </c>
      <c r="V2" s="69" t="s">
        <v>189</v>
      </c>
      <c r="AF2" s="65" t="s">
        <v>189</v>
      </c>
      <c r="AJ2" s="105" t="s">
        <v>190</v>
      </c>
      <c r="AK2" s="106"/>
      <c r="AL2" s="105" t="s">
        <v>191</v>
      </c>
      <c r="AM2" s="106"/>
      <c r="AO2" s="65" t="s">
        <v>189</v>
      </c>
      <c r="AY2" s="65" t="s">
        <v>189</v>
      </c>
      <c r="BF2" s="112" t="s">
        <v>192</v>
      </c>
      <c r="BL2" s="65" t="s">
        <v>189</v>
      </c>
      <c r="BW2" s="65" t="s">
        <v>189</v>
      </c>
      <c r="CE2" t="s">
        <v>193</v>
      </c>
      <c r="CF2" t="s">
        <v>194</v>
      </c>
      <c r="CG2" t="s">
        <v>195</v>
      </c>
      <c r="CJ2" s="62" t="s">
        <v>189</v>
      </c>
    </row>
    <row r="3" spans="1:92" x14ac:dyDescent="0.3">
      <c r="A3" t="s">
        <v>196</v>
      </c>
      <c r="B3" t="s">
        <v>197</v>
      </c>
      <c r="C3" t="s">
        <v>198</v>
      </c>
      <c r="D3">
        <v>342</v>
      </c>
      <c r="E3">
        <v>4.7E-2</v>
      </c>
      <c r="F3">
        <v>610</v>
      </c>
      <c r="G3">
        <v>8.1000000000000003E-2</v>
      </c>
      <c r="M3" s="62" t="s">
        <v>199</v>
      </c>
      <c r="N3">
        <v>9</v>
      </c>
      <c r="O3" s="63">
        <v>0.3</v>
      </c>
      <c r="P3">
        <v>30</v>
      </c>
      <c r="Q3" s="63">
        <v>0.6</v>
      </c>
      <c r="R3">
        <v>15</v>
      </c>
      <c r="S3" s="63">
        <v>0.7</v>
      </c>
      <c r="T3" s="64">
        <v>13</v>
      </c>
      <c r="V3" s="62" t="s">
        <v>200</v>
      </c>
      <c r="AF3" s="62" t="s">
        <v>201</v>
      </c>
      <c r="AJ3" s="101" t="s">
        <v>169</v>
      </c>
      <c r="AK3" s="116">
        <v>1.5</v>
      </c>
      <c r="AL3" s="101" t="s">
        <v>202</v>
      </c>
      <c r="AM3" s="103">
        <v>1</v>
      </c>
      <c r="AO3" s="62" t="s">
        <v>203</v>
      </c>
      <c r="AY3" s="62" t="s">
        <v>204</v>
      </c>
      <c r="BL3" s="62" t="s">
        <v>201</v>
      </c>
      <c r="BW3" s="62" t="s">
        <v>205</v>
      </c>
      <c r="CE3" t="s">
        <v>206</v>
      </c>
      <c r="CF3">
        <v>3.5</v>
      </c>
      <c r="CG3">
        <v>4.0000000000000002E-4</v>
      </c>
      <c r="CJ3" s="62" t="s">
        <v>207</v>
      </c>
    </row>
    <row r="4" spans="1:92" x14ac:dyDescent="0.3">
      <c r="A4" t="s">
        <v>196</v>
      </c>
      <c r="B4" t="s">
        <v>197</v>
      </c>
      <c r="C4" t="s">
        <v>208</v>
      </c>
      <c r="D4">
        <v>232</v>
      </c>
      <c r="E4">
        <v>4.7E-2</v>
      </c>
      <c r="F4">
        <v>413</v>
      </c>
      <c r="G4">
        <v>8.1000000000000003E-2</v>
      </c>
      <c r="M4" s="62" t="s">
        <v>209</v>
      </c>
      <c r="N4">
        <v>19.5</v>
      </c>
      <c r="O4" s="63">
        <v>0.3</v>
      </c>
      <c r="P4">
        <v>65</v>
      </c>
      <c r="Q4" s="63">
        <v>0.6</v>
      </c>
      <c r="R4">
        <v>33</v>
      </c>
      <c r="S4" s="63">
        <v>0.7</v>
      </c>
      <c r="T4" s="64">
        <v>28</v>
      </c>
      <c r="V4" s="62" t="s">
        <v>210</v>
      </c>
      <c r="AA4">
        <v>100</v>
      </c>
      <c r="AF4" s="62" t="str">
        <f>AG12&amp;AH12&amp;AI12</f>
        <v/>
      </c>
      <c r="AJ4" s="101" t="s">
        <v>168</v>
      </c>
      <c r="AK4" s="116">
        <v>1.3</v>
      </c>
      <c r="AL4" s="102" t="s">
        <v>144</v>
      </c>
      <c r="AM4" s="115">
        <v>0.94399999999999995</v>
      </c>
      <c r="AO4" s="62" t="s">
        <v>139</v>
      </c>
      <c r="AY4" s="62" t="s">
        <v>211</v>
      </c>
      <c r="BW4" s="62" t="s">
        <v>201</v>
      </c>
      <c r="CE4" t="s">
        <v>212</v>
      </c>
      <c r="CF4">
        <v>26.5</v>
      </c>
      <c r="CG4">
        <v>3.0000000000000001E-3</v>
      </c>
      <c r="CJ4" s="62" t="s">
        <v>213</v>
      </c>
    </row>
    <row r="5" spans="1:92" x14ac:dyDescent="0.3">
      <c r="A5" t="s">
        <v>196</v>
      </c>
      <c r="B5" t="s">
        <v>197</v>
      </c>
      <c r="C5" t="s">
        <v>214</v>
      </c>
      <c r="D5">
        <v>380</v>
      </c>
      <c r="E5">
        <v>4.7E-2</v>
      </c>
      <c r="F5">
        <v>682</v>
      </c>
      <c r="G5">
        <v>8.4000000000000005E-2</v>
      </c>
      <c r="M5" s="62" t="s">
        <v>215</v>
      </c>
      <c r="N5">
        <v>37</v>
      </c>
      <c r="O5" s="63">
        <v>0.3</v>
      </c>
      <c r="P5">
        <v>123</v>
      </c>
      <c r="Q5" s="63">
        <v>0.6</v>
      </c>
      <c r="R5">
        <v>62</v>
      </c>
      <c r="S5" s="63">
        <v>0.7</v>
      </c>
      <c r="T5" s="64">
        <v>53</v>
      </c>
      <c r="V5" s="62" t="s">
        <v>216</v>
      </c>
      <c r="AA5">
        <v>100</v>
      </c>
      <c r="AF5" s="62" t="s">
        <v>217</v>
      </c>
      <c r="AJ5" s="102" t="s">
        <v>218</v>
      </c>
      <c r="AK5" s="117">
        <v>1.2</v>
      </c>
      <c r="AO5" s="62" t="s">
        <v>201</v>
      </c>
      <c r="AY5" s="62" t="s">
        <v>219</v>
      </c>
      <c r="BC5">
        <v>51</v>
      </c>
      <c r="CJ5" s="62" t="s">
        <v>220</v>
      </c>
    </row>
    <row r="6" spans="1:92" x14ac:dyDescent="0.3">
      <c r="A6" t="s">
        <v>196</v>
      </c>
      <c r="B6" t="s">
        <v>197</v>
      </c>
      <c r="C6" t="s">
        <v>107</v>
      </c>
      <c r="D6">
        <v>170</v>
      </c>
      <c r="E6">
        <v>4.7E-2</v>
      </c>
      <c r="F6">
        <v>304</v>
      </c>
      <c r="G6">
        <v>8.2000000000000003E-2</v>
      </c>
      <c r="M6" s="62" t="s">
        <v>221</v>
      </c>
      <c r="N6">
        <v>49</v>
      </c>
      <c r="O6" s="63">
        <v>0.3</v>
      </c>
      <c r="P6">
        <v>163</v>
      </c>
      <c r="Q6" s="63">
        <v>0.6</v>
      </c>
      <c r="R6">
        <v>82</v>
      </c>
      <c r="S6" s="63">
        <v>0.7</v>
      </c>
      <c r="T6" s="64">
        <v>70</v>
      </c>
      <c r="V6" s="62" t="s">
        <v>201</v>
      </c>
      <c r="AA6">
        <f>AA4*W9*AA5+AA4*AA5*W9*0.28*J13</f>
        <v>5401.2000000000007</v>
      </c>
      <c r="AF6" s="65" t="s">
        <v>222</v>
      </c>
      <c r="AO6" s="62" t="s">
        <v>223</v>
      </c>
      <c r="AY6" s="65" t="s">
        <v>222</v>
      </c>
      <c r="CJ6" s="62" t="s">
        <v>164</v>
      </c>
    </row>
    <row r="7" spans="1:92" x14ac:dyDescent="0.3">
      <c r="A7" t="s">
        <v>196</v>
      </c>
      <c r="B7" t="s">
        <v>197</v>
      </c>
      <c r="C7" s="112" t="s">
        <v>224</v>
      </c>
      <c r="D7">
        <v>131</v>
      </c>
      <c r="E7">
        <v>4.7E-2</v>
      </c>
      <c r="F7">
        <v>234</v>
      </c>
      <c r="G7">
        <v>8.3000000000000004E-2</v>
      </c>
      <c r="M7" s="62" t="s">
        <v>225</v>
      </c>
      <c r="N7">
        <v>186.5</v>
      </c>
      <c r="O7" s="63">
        <v>0.3</v>
      </c>
      <c r="P7">
        <v>622</v>
      </c>
      <c r="Q7" s="63">
        <v>0.6</v>
      </c>
      <c r="R7">
        <v>311</v>
      </c>
      <c r="S7" s="63">
        <v>0.7</v>
      </c>
      <c r="T7" s="64">
        <v>266</v>
      </c>
      <c r="AF7" s="62" t="s">
        <v>226</v>
      </c>
      <c r="AG7">
        <v>0.123</v>
      </c>
      <c r="AO7" s="65" t="s">
        <v>222</v>
      </c>
      <c r="AY7" s="62" t="s">
        <v>227</v>
      </c>
    </row>
    <row r="8" spans="1:92" x14ac:dyDescent="0.3">
      <c r="A8" t="s">
        <v>2</v>
      </c>
      <c r="B8" t="s">
        <v>228</v>
      </c>
      <c r="C8" t="s">
        <v>198</v>
      </c>
      <c r="H8">
        <v>1.94</v>
      </c>
      <c r="I8">
        <v>2.5099999999999998</v>
      </c>
      <c r="M8" s="62" t="s">
        <v>229</v>
      </c>
      <c r="N8">
        <v>248.7</v>
      </c>
      <c r="O8" s="63">
        <v>0.3</v>
      </c>
      <c r="P8">
        <v>829</v>
      </c>
      <c r="Q8" s="63">
        <v>0.6</v>
      </c>
      <c r="R8">
        <v>415</v>
      </c>
      <c r="S8" s="63">
        <v>0.7</v>
      </c>
      <c r="T8" s="64">
        <v>355</v>
      </c>
      <c r="V8" s="65" t="s">
        <v>222</v>
      </c>
      <c r="Y8" s="113" t="s">
        <v>230</v>
      </c>
      <c r="AF8" s="62" t="s">
        <v>231</v>
      </c>
      <c r="AG8">
        <v>3.5000000000000003E-2</v>
      </c>
      <c r="AO8" s="62" t="s">
        <v>232</v>
      </c>
      <c r="AY8" s="62" t="s">
        <v>233</v>
      </c>
      <c r="CB8"/>
      <c r="CJ8" s="62" t="s">
        <v>234</v>
      </c>
    </row>
    <row r="9" spans="1:92" ht="14.4" customHeight="1" x14ac:dyDescent="0.3">
      <c r="A9" t="s">
        <v>2</v>
      </c>
      <c r="B9" t="s">
        <v>228</v>
      </c>
      <c r="C9" t="s">
        <v>208</v>
      </c>
      <c r="H9">
        <v>2.0299999999999998</v>
      </c>
      <c r="I9">
        <v>2.63</v>
      </c>
      <c r="M9" s="65" t="s">
        <v>235</v>
      </c>
      <c r="V9" s="62" t="s">
        <v>236</v>
      </c>
      <c r="W9" s="63">
        <v>0.35</v>
      </c>
      <c r="AF9" s="62" t="s">
        <v>237</v>
      </c>
      <c r="AG9" s="63">
        <v>0.5</v>
      </c>
      <c r="AO9" s="128" t="s">
        <v>238</v>
      </c>
      <c r="AP9" s="129"/>
      <c r="AR9">
        <v>130.77000000000001</v>
      </c>
      <c r="AZ9" s="119" t="s">
        <v>143</v>
      </c>
      <c r="BA9" s="120"/>
      <c r="BB9" s="119" t="s">
        <v>144</v>
      </c>
      <c r="BC9" s="120"/>
      <c r="CJ9" s="62" t="s">
        <v>239</v>
      </c>
      <c r="CK9">
        <v>-20</v>
      </c>
      <c r="CL9">
        <v>0</v>
      </c>
      <c r="CM9">
        <v>20</v>
      </c>
      <c r="CN9">
        <v>40</v>
      </c>
    </row>
    <row r="10" spans="1:92" x14ac:dyDescent="0.3">
      <c r="A10" t="s">
        <v>2</v>
      </c>
      <c r="B10" t="s">
        <v>228</v>
      </c>
      <c r="C10" t="s">
        <v>214</v>
      </c>
      <c r="H10">
        <v>2.02</v>
      </c>
      <c r="I10">
        <v>2.62</v>
      </c>
      <c r="M10" s="62" t="s">
        <v>240</v>
      </c>
      <c r="N10" t="s">
        <v>241</v>
      </c>
      <c r="V10" s="62" t="s">
        <v>242</v>
      </c>
      <c r="W10">
        <v>487</v>
      </c>
      <c r="AO10" s="128" t="s">
        <v>243</v>
      </c>
      <c r="AP10" s="129"/>
      <c r="AR10">
        <v>39.51</v>
      </c>
      <c r="AY10" s="65" t="s">
        <v>244</v>
      </c>
      <c r="AZ10" s="101" t="s">
        <v>245</v>
      </c>
      <c r="BA10" s="121" t="s">
        <v>246</v>
      </c>
      <c r="BB10" s="101" t="s">
        <v>245</v>
      </c>
      <c r="BC10" s="121" t="s">
        <v>246</v>
      </c>
      <c r="CJ10" s="62" t="s">
        <v>198</v>
      </c>
      <c r="CK10">
        <v>849911</v>
      </c>
      <c r="CL10">
        <v>76602</v>
      </c>
      <c r="CM10">
        <v>324007</v>
      </c>
      <c r="CN10">
        <v>122795</v>
      </c>
    </row>
    <row r="11" spans="1:92" x14ac:dyDescent="0.3">
      <c r="A11" t="s">
        <v>2</v>
      </c>
      <c r="B11" t="s">
        <v>228</v>
      </c>
      <c r="C11" t="s">
        <v>107</v>
      </c>
      <c r="H11">
        <v>1.91</v>
      </c>
      <c r="I11">
        <v>2.4700000000000002</v>
      </c>
      <c r="M11" s="62" t="s">
        <v>247</v>
      </c>
      <c r="N11" t="s">
        <v>248</v>
      </c>
      <c r="AG11" s="63"/>
      <c r="AO11" s="128" t="s">
        <v>249</v>
      </c>
      <c r="AP11" s="129"/>
      <c r="AR11">
        <v>252</v>
      </c>
      <c r="AY11" s="62" t="s">
        <v>250</v>
      </c>
      <c r="AZ11" s="122">
        <v>0.1</v>
      </c>
      <c r="BA11" s="123">
        <v>2.04</v>
      </c>
      <c r="BB11" s="122">
        <v>0.4</v>
      </c>
      <c r="BC11" s="123">
        <v>1.38</v>
      </c>
      <c r="BD11" t="s">
        <v>251</v>
      </c>
      <c r="BM11" t="s">
        <v>194</v>
      </c>
      <c r="BN11" t="s">
        <v>252</v>
      </c>
      <c r="BO11" t="s">
        <v>253</v>
      </c>
      <c r="CJ11" s="62" t="s">
        <v>208</v>
      </c>
      <c r="CK11">
        <v>1025489</v>
      </c>
      <c r="CL11">
        <v>719712</v>
      </c>
      <c r="CM11">
        <v>432092</v>
      </c>
      <c r="CN11">
        <v>209695</v>
      </c>
    </row>
    <row r="12" spans="1:92" x14ac:dyDescent="0.3">
      <c r="A12" t="s">
        <v>2</v>
      </c>
      <c r="B12" t="s">
        <v>228</v>
      </c>
      <c r="C12" s="112" t="s">
        <v>224</v>
      </c>
      <c r="H12">
        <v>1.89</v>
      </c>
      <c r="I12">
        <v>2.44</v>
      </c>
      <c r="M12" s="66" t="s">
        <v>254</v>
      </c>
      <c r="N12">
        <v>0.9</v>
      </c>
      <c r="AG12" s="70"/>
      <c r="AH12" s="70"/>
      <c r="AI12" s="70"/>
      <c r="AO12" s="128" t="s">
        <v>255</v>
      </c>
      <c r="AP12" s="129"/>
      <c r="AR12">
        <v>121.5</v>
      </c>
      <c r="AY12" s="62" t="s">
        <v>256</v>
      </c>
      <c r="AZ12" s="124">
        <v>0.12</v>
      </c>
      <c r="BA12" s="125">
        <v>3.34</v>
      </c>
      <c r="BB12" s="124">
        <v>0.75</v>
      </c>
      <c r="BC12" s="125">
        <v>4.0999999999999996</v>
      </c>
      <c r="BM12" t="s">
        <v>257</v>
      </c>
      <c r="BN12">
        <v>22.5</v>
      </c>
      <c r="BO12">
        <v>114.01</v>
      </c>
      <c r="CJ12" s="62" t="s">
        <v>107</v>
      </c>
      <c r="CK12">
        <v>1179743</v>
      </c>
      <c r="CL12">
        <v>837151</v>
      </c>
      <c r="CM12">
        <v>562418</v>
      </c>
      <c r="CN12">
        <v>420336</v>
      </c>
    </row>
    <row r="13" spans="1:92" ht="14.4" customHeight="1" x14ac:dyDescent="0.3">
      <c r="A13" t="s">
        <v>3</v>
      </c>
      <c r="B13" t="s">
        <v>258</v>
      </c>
      <c r="C13" t="s">
        <v>198</v>
      </c>
      <c r="J13">
        <v>1.94</v>
      </c>
      <c r="K13">
        <v>2.5099999999999998</v>
      </c>
      <c r="M13" s="62" t="s">
        <v>259</v>
      </c>
      <c r="N13" s="63">
        <v>1</v>
      </c>
      <c r="AO13" s="128" t="s">
        <v>260</v>
      </c>
      <c r="AP13" s="129"/>
      <c r="AR13">
        <v>296.27999999999997</v>
      </c>
      <c r="BM13" t="s">
        <v>261</v>
      </c>
      <c r="BN13">
        <v>23.58</v>
      </c>
      <c r="BO13">
        <v>33.15</v>
      </c>
      <c r="CJ13" s="62" t="s">
        <v>224</v>
      </c>
      <c r="CK13">
        <v>1240984</v>
      </c>
      <c r="CL13">
        <v>887904</v>
      </c>
      <c r="CM13">
        <v>603598</v>
      </c>
      <c r="CN13">
        <v>464913</v>
      </c>
    </row>
    <row r="14" spans="1:92" x14ac:dyDescent="0.3">
      <c r="A14" t="s">
        <v>3</v>
      </c>
      <c r="B14" t="s">
        <v>258</v>
      </c>
      <c r="C14" t="s">
        <v>208</v>
      </c>
      <c r="J14">
        <v>2.0299999999999998</v>
      </c>
      <c r="K14">
        <v>2.63</v>
      </c>
      <c r="M14" s="66" t="s">
        <v>262</v>
      </c>
      <c r="N14" s="67">
        <v>0.94399999999999995</v>
      </c>
      <c r="AO14" s="128" t="s">
        <v>263</v>
      </c>
      <c r="AP14" s="129"/>
      <c r="AR14">
        <v>90.63</v>
      </c>
      <c r="AY14" s="65" t="s">
        <v>264</v>
      </c>
      <c r="BM14" t="s">
        <v>265</v>
      </c>
      <c r="BN14">
        <v>119.88</v>
      </c>
      <c r="BO14">
        <v>494.32</v>
      </c>
      <c r="CJ14" s="62" t="s">
        <v>214</v>
      </c>
      <c r="CK14">
        <v>902050</v>
      </c>
      <c r="CL14">
        <v>614930</v>
      </c>
      <c r="CM14">
        <v>343300</v>
      </c>
      <c r="CN14">
        <v>142285</v>
      </c>
    </row>
    <row r="15" spans="1:92" x14ac:dyDescent="0.3">
      <c r="A15" t="s">
        <v>3</v>
      </c>
      <c r="B15" t="s">
        <v>258</v>
      </c>
      <c r="C15" t="s">
        <v>214</v>
      </c>
      <c r="J15">
        <v>2.02</v>
      </c>
      <c r="K15">
        <v>2.62</v>
      </c>
      <c r="M15" s="62" t="s">
        <v>242</v>
      </c>
      <c r="N15" t="s">
        <v>202</v>
      </c>
      <c r="O15" t="s">
        <v>266</v>
      </c>
      <c r="R15">
        <f>(P4-T4)/1000*N12*N14*(1+1/I11)</f>
        <v>4.4162001619433192E-2</v>
      </c>
      <c r="S15">
        <f>R15*O16*(1-N18)</f>
        <v>197.29020927468824</v>
      </c>
      <c r="AO15" s="128" t="s">
        <v>267</v>
      </c>
      <c r="AP15" s="127"/>
      <c r="AR15">
        <v>247.32</v>
      </c>
      <c r="AZ15" t="s">
        <v>268</v>
      </c>
      <c r="BA15" s="119" t="s">
        <v>143</v>
      </c>
      <c r="BB15" s="120"/>
      <c r="BC15" s="119" t="s">
        <v>144</v>
      </c>
      <c r="BD15" s="120"/>
      <c r="BM15" t="s">
        <v>269</v>
      </c>
      <c r="BN15">
        <v>153.36000000000001</v>
      </c>
      <c r="BO15" t="s">
        <v>270</v>
      </c>
    </row>
    <row r="16" spans="1:92" x14ac:dyDescent="0.3">
      <c r="A16" t="s">
        <v>3</v>
      </c>
      <c r="B16" t="s">
        <v>258</v>
      </c>
      <c r="C16" t="s">
        <v>107</v>
      </c>
      <c r="J16">
        <v>1.91</v>
      </c>
      <c r="K16">
        <v>2.4700000000000002</v>
      </c>
      <c r="N16">
        <v>8760</v>
      </c>
      <c r="O16">
        <v>8273</v>
      </c>
      <c r="AZ16" t="s">
        <v>271</v>
      </c>
      <c r="BA16" s="101" t="s">
        <v>245</v>
      </c>
      <c r="BB16" s="121" t="s">
        <v>246</v>
      </c>
      <c r="BC16" s="101" t="s">
        <v>245</v>
      </c>
      <c r="BD16" s="121" t="s">
        <v>246</v>
      </c>
      <c r="CJ16" s="62" t="s">
        <v>272</v>
      </c>
      <c r="CK16">
        <v>-20</v>
      </c>
      <c r="CL16">
        <v>0</v>
      </c>
      <c r="CM16">
        <v>20</v>
      </c>
      <c r="CN16">
        <v>40</v>
      </c>
    </row>
    <row r="17" spans="1:92" x14ac:dyDescent="0.3">
      <c r="A17" t="s">
        <v>3</v>
      </c>
      <c r="B17" t="s">
        <v>258</v>
      </c>
      <c r="C17" s="112" t="s">
        <v>224</v>
      </c>
      <c r="J17">
        <v>1.89</v>
      </c>
      <c r="K17">
        <v>2.44</v>
      </c>
      <c r="M17" s="62" t="s">
        <v>273</v>
      </c>
      <c r="N17" t="s">
        <v>274</v>
      </c>
      <c r="O17" t="s">
        <v>275</v>
      </c>
      <c r="AY17" s="62" t="s">
        <v>250</v>
      </c>
      <c r="AZ17">
        <v>0</v>
      </c>
      <c r="BA17" s="122">
        <v>2.1999999999999999E-2</v>
      </c>
      <c r="BB17" s="123">
        <v>0.97</v>
      </c>
      <c r="BC17" s="122">
        <v>0.21</v>
      </c>
      <c r="BD17" s="118">
        <v>0.9</v>
      </c>
      <c r="BM17" t="s">
        <v>195</v>
      </c>
      <c r="BN17" t="s">
        <v>252</v>
      </c>
      <c r="BO17" t="s">
        <v>253</v>
      </c>
      <c r="CJ17" s="62" t="s">
        <v>276</v>
      </c>
      <c r="CK17">
        <v>783056</v>
      </c>
      <c r="CL17">
        <v>518199</v>
      </c>
      <c r="CM17">
        <v>322435</v>
      </c>
      <c r="CN17">
        <v>230311</v>
      </c>
    </row>
    <row r="18" spans="1:92" x14ac:dyDescent="0.3">
      <c r="A18" t="s">
        <v>8</v>
      </c>
      <c r="B18" t="s">
        <v>197</v>
      </c>
      <c r="C18" t="s">
        <v>198</v>
      </c>
      <c r="D18" s="112">
        <v>1139</v>
      </c>
      <c r="E18" s="112">
        <v>0.13</v>
      </c>
      <c r="F18" s="112">
        <v>2092</v>
      </c>
      <c r="G18" s="112">
        <v>0.23899999999999999</v>
      </c>
      <c r="N18" s="63">
        <v>0.46</v>
      </c>
      <c r="O18">
        <v>0</v>
      </c>
      <c r="AY18" s="62" t="s">
        <v>250</v>
      </c>
      <c r="AZ18">
        <v>15</v>
      </c>
      <c r="BA18" s="122">
        <v>6.6000000000000003E-2</v>
      </c>
      <c r="BB18" s="123">
        <v>0.31</v>
      </c>
      <c r="BC18" s="122">
        <v>0.12</v>
      </c>
      <c r="BD18" s="118">
        <v>2.2480000000000002</v>
      </c>
      <c r="BM18" t="s">
        <v>257</v>
      </c>
      <c r="BN18">
        <v>4.0000000000000001E-3</v>
      </c>
      <c r="BO18">
        <v>2.1000000000000001E-2</v>
      </c>
    </row>
    <row r="19" spans="1:92" x14ac:dyDescent="0.3">
      <c r="A19" t="s">
        <v>8</v>
      </c>
      <c r="B19" t="s">
        <v>197</v>
      </c>
      <c r="C19" t="s">
        <v>208</v>
      </c>
      <c r="D19" s="112">
        <v>1148</v>
      </c>
      <c r="E19" s="112">
        <v>0.13100000000000001</v>
      </c>
      <c r="F19" s="112">
        <v>2111</v>
      </c>
      <c r="G19" s="112">
        <v>0.24099999999999999</v>
      </c>
      <c r="M19" s="68" t="s">
        <v>189</v>
      </c>
      <c r="Q19" s="112" t="s">
        <v>277</v>
      </c>
      <c r="AY19" s="62" t="s">
        <v>250</v>
      </c>
      <c r="AZ19">
        <v>30</v>
      </c>
      <c r="BA19" s="122">
        <v>0.04</v>
      </c>
      <c r="BB19" s="123">
        <v>1.0900000000000001</v>
      </c>
      <c r="BC19" s="122">
        <v>0.28499999999999998</v>
      </c>
      <c r="BD19" s="118">
        <v>-2.7029999999999998</v>
      </c>
      <c r="BM19" t="s">
        <v>261</v>
      </c>
      <c r="BN19">
        <v>3.0000000000000001E-3</v>
      </c>
      <c r="BO19">
        <v>5.0000000000000001E-3</v>
      </c>
      <c r="CJ19" s="62" t="s">
        <v>278</v>
      </c>
    </row>
    <row r="20" spans="1:92" x14ac:dyDescent="0.3">
      <c r="A20" t="s">
        <v>8</v>
      </c>
      <c r="B20" t="s">
        <v>197</v>
      </c>
      <c r="C20" t="s">
        <v>214</v>
      </c>
      <c r="D20" s="112">
        <v>1147</v>
      </c>
      <c r="E20" s="112">
        <v>0.13100000000000001</v>
      </c>
      <c r="F20" s="112">
        <v>2109</v>
      </c>
      <c r="G20" s="112">
        <v>0.24099999999999999</v>
      </c>
      <c r="M20" s="62" t="s">
        <v>200</v>
      </c>
      <c r="AY20" s="62" t="s">
        <v>250</v>
      </c>
      <c r="AZ20">
        <v>50</v>
      </c>
      <c r="BA20" s="122">
        <v>2.4E-2</v>
      </c>
      <c r="BB20" s="123">
        <v>1.89</v>
      </c>
      <c r="BC20" s="122">
        <v>0.14199999999999999</v>
      </c>
      <c r="BD20" s="118">
        <v>4.4450000000000003</v>
      </c>
      <c r="BM20" t="s">
        <v>265</v>
      </c>
      <c r="BN20">
        <v>1.7999999999999999E-2</v>
      </c>
      <c r="BO20">
        <v>7.5999999999999998E-2</v>
      </c>
      <c r="CJ20" s="62" t="s">
        <v>272</v>
      </c>
      <c r="CK20" t="s">
        <v>279</v>
      </c>
    </row>
    <row r="21" spans="1:92" x14ac:dyDescent="0.3">
      <c r="A21" t="s">
        <v>8</v>
      </c>
      <c r="B21" t="s">
        <v>197</v>
      </c>
      <c r="C21" t="s">
        <v>107</v>
      </c>
      <c r="D21" s="112">
        <v>1136</v>
      </c>
      <c r="E21" s="112">
        <v>0.13</v>
      </c>
      <c r="F21" s="112">
        <v>2084</v>
      </c>
      <c r="G21" s="112">
        <v>0.23799999999999999</v>
      </c>
      <c r="M21" s="66" t="s">
        <v>280</v>
      </c>
      <c r="AY21" s="62" t="s">
        <v>256</v>
      </c>
      <c r="AZ21">
        <v>0</v>
      </c>
      <c r="BA21" s="122">
        <v>9.5000000000000001E-2</v>
      </c>
      <c r="BB21" s="123">
        <v>0.44500000000000001</v>
      </c>
      <c r="BC21" s="122">
        <v>0.23200000000000001</v>
      </c>
      <c r="BD21" s="118">
        <v>2.36</v>
      </c>
      <c r="BM21" t="s">
        <v>269</v>
      </c>
      <c r="BN21">
        <v>6.0999999999999999E-2</v>
      </c>
      <c r="BO21" t="s">
        <v>270</v>
      </c>
      <c r="CJ21" s="62" t="s">
        <v>276</v>
      </c>
      <c r="CK21">
        <v>1</v>
      </c>
    </row>
    <row r="22" spans="1:92" x14ac:dyDescent="0.3">
      <c r="A22" t="s">
        <v>8</v>
      </c>
      <c r="B22" t="s">
        <v>197</v>
      </c>
      <c r="C22" s="112" t="s">
        <v>224</v>
      </c>
      <c r="D22" s="112">
        <v>1134</v>
      </c>
      <c r="E22" s="112">
        <v>0.129</v>
      </c>
      <c r="F22" s="112">
        <v>2080</v>
      </c>
      <c r="G22" s="112">
        <v>0.23699999999999999</v>
      </c>
      <c r="M22" s="66" t="s">
        <v>201</v>
      </c>
      <c r="AY22" s="62" t="s">
        <v>256</v>
      </c>
      <c r="AZ22">
        <v>15</v>
      </c>
      <c r="BA22" s="122">
        <v>0.05</v>
      </c>
      <c r="BB22" s="123">
        <v>1.1200000000000001</v>
      </c>
      <c r="BC22" s="122">
        <v>0.23200000000000001</v>
      </c>
      <c r="BD22" s="118">
        <v>2.36</v>
      </c>
    </row>
    <row r="23" spans="1:92" x14ac:dyDescent="0.3">
      <c r="M23" s="62" t="s">
        <v>281</v>
      </c>
      <c r="AY23" s="62" t="s">
        <v>256</v>
      </c>
      <c r="AZ23">
        <v>30</v>
      </c>
      <c r="BA23" s="122">
        <v>7.5999999999999998E-2</v>
      </c>
      <c r="BB23" s="123">
        <v>0.34</v>
      </c>
      <c r="BC23" s="122">
        <v>0.23200000000000001</v>
      </c>
      <c r="BD23" s="118">
        <v>2.36</v>
      </c>
      <c r="CJ23" s="62" t="s">
        <v>282</v>
      </c>
    </row>
    <row r="24" spans="1:92" x14ac:dyDescent="0.3">
      <c r="M24" s="62" t="s">
        <v>283</v>
      </c>
      <c r="AY24" s="62" t="s">
        <v>256</v>
      </c>
      <c r="AZ24">
        <v>50</v>
      </c>
      <c r="BA24" s="124">
        <v>0.105</v>
      </c>
      <c r="BB24" s="125">
        <v>-1.111</v>
      </c>
      <c r="BC24" s="124">
        <v>0.23200000000000001</v>
      </c>
      <c r="BD24" s="126">
        <v>2.36</v>
      </c>
      <c r="CJ24" s="62" t="s">
        <v>239</v>
      </c>
      <c r="CK24">
        <v>-20</v>
      </c>
      <c r="CL24">
        <v>0</v>
      </c>
      <c r="CM24">
        <v>20</v>
      </c>
      <c r="CN24">
        <v>40</v>
      </c>
    </row>
    <row r="25" spans="1:92" x14ac:dyDescent="0.3">
      <c r="CJ25" s="62" t="s">
        <v>198</v>
      </c>
      <c r="CK25">
        <v>278.94</v>
      </c>
      <c r="CL25">
        <v>208.2</v>
      </c>
      <c r="CM25">
        <v>141.49</v>
      </c>
      <c r="CN25">
        <v>90.96</v>
      </c>
    </row>
    <row r="26" spans="1:92" x14ac:dyDescent="0.3">
      <c r="A26" s="112" t="s">
        <v>284</v>
      </c>
      <c r="AY26" s="65" t="s">
        <v>285</v>
      </c>
      <c r="CJ26" s="62" t="s">
        <v>208</v>
      </c>
      <c r="CK26">
        <v>293.08999999999997</v>
      </c>
      <c r="CL26">
        <v>218.3</v>
      </c>
      <c r="CM26">
        <v>153.62</v>
      </c>
      <c r="CN26">
        <v>101.07</v>
      </c>
    </row>
    <row r="27" spans="1:92" x14ac:dyDescent="0.3">
      <c r="AZ27" t="s">
        <v>268</v>
      </c>
      <c r="BA27" s="119" t="s">
        <v>143</v>
      </c>
      <c r="BB27" s="120"/>
      <c r="BC27" s="119" t="s">
        <v>144</v>
      </c>
      <c r="BD27" s="120"/>
      <c r="CJ27" s="62" t="s">
        <v>107</v>
      </c>
      <c r="CK27">
        <v>293.08999999999997</v>
      </c>
      <c r="CL27">
        <v>218.3</v>
      </c>
      <c r="CM27">
        <v>153.62</v>
      </c>
      <c r="CN27">
        <v>101.07</v>
      </c>
    </row>
    <row r="28" spans="1:92" x14ac:dyDescent="0.3">
      <c r="M28" s="66"/>
      <c r="AZ28" t="s">
        <v>271</v>
      </c>
      <c r="BA28" s="101" t="s">
        <v>245</v>
      </c>
      <c r="BB28" s="121" t="s">
        <v>246</v>
      </c>
      <c r="BC28" s="101" t="s">
        <v>245</v>
      </c>
      <c r="BD28" s="121" t="s">
        <v>246</v>
      </c>
      <c r="CJ28" s="62" t="s">
        <v>224</v>
      </c>
      <c r="CK28">
        <v>264.79000000000002</v>
      </c>
      <c r="CL28">
        <v>192.03</v>
      </c>
      <c r="CM28">
        <v>131.38999999999999</v>
      </c>
      <c r="CN28">
        <v>76.81</v>
      </c>
    </row>
    <row r="29" spans="1:92" x14ac:dyDescent="0.3">
      <c r="AY29" s="62" t="s">
        <v>250</v>
      </c>
      <c r="AZ29">
        <v>0</v>
      </c>
      <c r="BA29" s="122">
        <v>16</v>
      </c>
      <c r="BB29" s="123">
        <v>2E-3</v>
      </c>
      <c r="BC29" s="122">
        <v>713</v>
      </c>
      <c r="BD29" s="118">
        <v>8.1000000000000003E-2</v>
      </c>
      <c r="CJ29" s="62" t="s">
        <v>214</v>
      </c>
      <c r="CK29">
        <v>278.94</v>
      </c>
      <c r="CL29">
        <v>208.2</v>
      </c>
      <c r="CM29">
        <v>141.49</v>
      </c>
      <c r="CN29">
        <v>90.96</v>
      </c>
    </row>
    <row r="30" spans="1:92" x14ac:dyDescent="0.3">
      <c r="M30" s="66"/>
      <c r="AY30" s="62" t="s">
        <v>250</v>
      </c>
      <c r="AZ30">
        <v>15</v>
      </c>
      <c r="BA30" s="122">
        <v>892</v>
      </c>
      <c r="BB30" s="123">
        <v>0.10199999999999999</v>
      </c>
      <c r="BC30" s="122">
        <v>1726</v>
      </c>
      <c r="BD30" s="118">
        <v>0.19700000000000001</v>
      </c>
    </row>
    <row r="31" spans="1:92" x14ac:dyDescent="0.3">
      <c r="AY31" s="62" t="s">
        <v>250</v>
      </c>
      <c r="AZ31">
        <v>30</v>
      </c>
      <c r="BA31" s="122">
        <v>1256</v>
      </c>
      <c r="BB31" s="123">
        <v>0.14299999999999999</v>
      </c>
      <c r="BC31" s="122">
        <v>3301</v>
      </c>
      <c r="BD31" s="118">
        <v>0.377</v>
      </c>
      <c r="CJ31" s="62" t="s">
        <v>286</v>
      </c>
    </row>
    <row r="32" spans="1:92" x14ac:dyDescent="0.3">
      <c r="M32" s="66"/>
      <c r="AY32" s="62" t="s">
        <v>250</v>
      </c>
      <c r="AZ32">
        <v>50</v>
      </c>
      <c r="BA32" s="122">
        <v>1919</v>
      </c>
      <c r="BB32" s="123">
        <v>0.219</v>
      </c>
      <c r="BC32" s="122">
        <v>5177</v>
      </c>
      <c r="BD32" s="118">
        <v>0.59099999999999997</v>
      </c>
      <c r="CJ32" s="62" t="s">
        <v>239</v>
      </c>
      <c r="CK32">
        <v>-20</v>
      </c>
      <c r="CL32">
        <v>0</v>
      </c>
      <c r="CM32">
        <v>20</v>
      </c>
      <c r="CN32">
        <v>40</v>
      </c>
    </row>
    <row r="33" spans="13:93" x14ac:dyDescent="0.3">
      <c r="AY33" s="62" t="s">
        <v>256</v>
      </c>
      <c r="AZ33">
        <v>0</v>
      </c>
      <c r="BA33" s="122">
        <v>1137</v>
      </c>
      <c r="BB33" s="123">
        <v>0.13</v>
      </c>
      <c r="BC33" s="122">
        <v>1766</v>
      </c>
      <c r="BD33" s="118">
        <v>0.20200000000000001</v>
      </c>
      <c r="CJ33" s="62" t="s">
        <v>198</v>
      </c>
      <c r="CK33">
        <v>40.43</v>
      </c>
    </row>
    <row r="34" spans="13:93" x14ac:dyDescent="0.3">
      <c r="AY34" s="62" t="s">
        <v>256</v>
      </c>
      <c r="AZ34">
        <v>15</v>
      </c>
      <c r="BA34" s="122">
        <v>1355</v>
      </c>
      <c r="BB34" s="123">
        <v>0.155</v>
      </c>
      <c r="BC34" s="122">
        <v>4321</v>
      </c>
      <c r="BD34" s="118">
        <v>0.49299999999999999</v>
      </c>
      <c r="CJ34" s="62" t="s">
        <v>208</v>
      </c>
      <c r="CK34">
        <v>40.43</v>
      </c>
    </row>
    <row r="35" spans="13:93" x14ac:dyDescent="0.3">
      <c r="AY35" s="62" t="s">
        <v>256</v>
      </c>
      <c r="AZ35">
        <v>30</v>
      </c>
      <c r="BA35" s="122">
        <v>1782</v>
      </c>
      <c r="BB35" s="123">
        <v>0.20300000000000001</v>
      </c>
      <c r="BC35" s="122">
        <v>8630</v>
      </c>
      <c r="BD35" s="118">
        <v>0.98499999999999999</v>
      </c>
      <c r="CJ35" s="62" t="s">
        <v>107</v>
      </c>
      <c r="CK35">
        <v>80.849999999999994</v>
      </c>
      <c r="CL35">
        <v>36.380000000000003</v>
      </c>
      <c r="CM35">
        <v>22.23</v>
      </c>
    </row>
    <row r="36" spans="13:93" x14ac:dyDescent="0.3">
      <c r="M36" s="66"/>
      <c r="AY36" s="62" t="s">
        <v>256</v>
      </c>
      <c r="AZ36">
        <v>50</v>
      </c>
      <c r="BA36" s="124">
        <v>2002</v>
      </c>
      <c r="BB36" s="125">
        <v>0.22900000000000001</v>
      </c>
      <c r="BC36" s="124">
        <v>13093</v>
      </c>
      <c r="BD36" s="126">
        <v>1.4950000000000001</v>
      </c>
      <c r="CJ36" s="62" t="s">
        <v>224</v>
      </c>
      <c r="CK36">
        <v>80.849999999999994</v>
      </c>
      <c r="CL36">
        <v>36.380000000000003</v>
      </c>
      <c r="CM36">
        <v>22.23</v>
      </c>
    </row>
    <row r="37" spans="13:93" x14ac:dyDescent="0.3">
      <c r="CJ37" s="62" t="s">
        <v>214</v>
      </c>
      <c r="CK37">
        <v>80.849999999999994</v>
      </c>
      <c r="CL37">
        <v>36.380000000000003</v>
      </c>
    </row>
    <row r="38" spans="13:93" x14ac:dyDescent="0.3">
      <c r="M38" s="66"/>
    </row>
    <row r="40" spans="13:93" x14ac:dyDescent="0.3">
      <c r="M40" s="66"/>
    </row>
    <row r="41" spans="13:93" x14ac:dyDescent="0.3">
      <c r="CJ41" s="132" t="s">
        <v>287</v>
      </c>
      <c r="CK41" s="131">
        <v>-20</v>
      </c>
      <c r="CL41" s="131">
        <v>0</v>
      </c>
      <c r="CM41" s="131">
        <v>20</v>
      </c>
      <c r="CN41" s="131">
        <v>40</v>
      </c>
      <c r="CO41" s="133"/>
    </row>
    <row r="42" spans="13:93" x14ac:dyDescent="0.3">
      <c r="CJ42" s="132" t="s">
        <v>288</v>
      </c>
      <c r="CK42" s="131">
        <v>0.4</v>
      </c>
      <c r="CL42" s="131">
        <v>0.18</v>
      </c>
      <c r="CM42" s="131">
        <v>0.08</v>
      </c>
      <c r="CN42" s="131"/>
      <c r="CO42" s="133"/>
    </row>
    <row r="43" spans="13:93" x14ac:dyDescent="0.3">
      <c r="CJ43" s="132" t="s">
        <v>289</v>
      </c>
      <c r="CK43" s="131">
        <v>1.02</v>
      </c>
      <c r="CL43" s="131">
        <v>0.68</v>
      </c>
      <c r="CM43" s="131">
        <v>0.42</v>
      </c>
      <c r="CN43" s="131">
        <v>0.3</v>
      </c>
      <c r="CO43" s="133"/>
    </row>
    <row r="44" spans="13:93" x14ac:dyDescent="0.3">
      <c r="M44" s="66"/>
      <c r="CJ44" s="132" t="s">
        <v>290</v>
      </c>
      <c r="CK44" s="131">
        <v>1.45</v>
      </c>
      <c r="CL44" s="131">
        <v>1.08</v>
      </c>
      <c r="CM44" s="131">
        <v>0.76</v>
      </c>
      <c r="CN44" s="131">
        <v>0.5</v>
      </c>
      <c r="CO44" s="133"/>
    </row>
    <row r="45" spans="13:93" x14ac:dyDescent="0.3">
      <c r="CJ45" s="132"/>
      <c r="CK45" s="131"/>
      <c r="CL45" s="131"/>
      <c r="CM45" s="131"/>
      <c r="CN45" s="131"/>
      <c r="CO45" s="133"/>
    </row>
    <row r="46" spans="13:93" x14ac:dyDescent="0.3">
      <c r="M46" s="66"/>
      <c r="CJ46" s="132"/>
      <c r="CK46" s="131"/>
      <c r="CL46" s="131"/>
      <c r="CM46" s="131"/>
      <c r="CN46" s="131"/>
      <c r="CO46" s="133"/>
    </row>
    <row r="47" spans="13:93" x14ac:dyDescent="0.3">
      <c r="CJ47" s="132" t="s">
        <v>291</v>
      </c>
      <c r="CK47" s="131">
        <v>-20</v>
      </c>
      <c r="CL47" s="131">
        <v>0</v>
      </c>
      <c r="CM47" s="131">
        <v>20</v>
      </c>
      <c r="CN47" s="131">
        <v>40</v>
      </c>
      <c r="CO47" s="133"/>
    </row>
    <row r="48" spans="13:93" x14ac:dyDescent="0.3">
      <c r="M48" s="66"/>
      <c r="CJ48" s="132" t="s">
        <v>198</v>
      </c>
      <c r="CK48" s="131">
        <v>0.77</v>
      </c>
      <c r="CL48" s="131">
        <v>0.73</v>
      </c>
      <c r="CM48" s="131">
        <v>0.71</v>
      </c>
      <c r="CN48" s="131">
        <v>0.81</v>
      </c>
      <c r="CO48" s="133"/>
    </row>
    <row r="49" spans="88:93" x14ac:dyDescent="0.3">
      <c r="CJ49" s="132" t="s">
        <v>208</v>
      </c>
      <c r="CK49" s="131">
        <v>0.7</v>
      </c>
      <c r="CL49" s="131">
        <v>0.66</v>
      </c>
      <c r="CM49" s="131">
        <v>0.62</v>
      </c>
      <c r="CN49" s="131">
        <v>0.62</v>
      </c>
      <c r="CO49" s="133"/>
    </row>
    <row r="50" spans="88:93" x14ac:dyDescent="0.3">
      <c r="CJ50" s="132" t="s">
        <v>107</v>
      </c>
      <c r="CK50" s="131">
        <v>0.66</v>
      </c>
      <c r="CL50" s="131">
        <v>0.62</v>
      </c>
      <c r="CM50" s="131">
        <v>0.56999999999999995</v>
      </c>
      <c r="CN50" s="131">
        <v>0.55000000000000004</v>
      </c>
      <c r="CO50" s="133"/>
    </row>
    <row r="51" spans="88:93" x14ac:dyDescent="0.3">
      <c r="CJ51" s="132" t="s">
        <v>224</v>
      </c>
      <c r="CK51" s="131">
        <v>0.63</v>
      </c>
      <c r="CL51" s="131">
        <v>0.57999999999999996</v>
      </c>
      <c r="CM51" s="131">
        <v>0.53</v>
      </c>
      <c r="CN51" s="131">
        <v>0.5</v>
      </c>
      <c r="CO51" s="133"/>
    </row>
    <row r="52" spans="88:93" x14ac:dyDescent="0.3">
      <c r="CJ52" s="132" t="s">
        <v>214</v>
      </c>
      <c r="CK52" s="131">
        <v>0.8</v>
      </c>
      <c r="CL52" s="131">
        <v>0.77</v>
      </c>
      <c r="CM52" s="131">
        <v>0.78</v>
      </c>
      <c r="CN52" s="131">
        <v>0.92</v>
      </c>
      <c r="CO52" s="133"/>
    </row>
    <row r="76" spans="53:53" x14ac:dyDescent="0.3">
      <c r="BA76" t="s">
        <v>292</v>
      </c>
    </row>
  </sheetData>
  <mergeCells count="2">
    <mergeCell ref="D1:E1"/>
    <mergeCell ref="F1:G1"/>
  </mergeCells>
  <pageMargins left="0.7" right="0.7" top="0.75" bottom="0.75" header="0.3" footer="0.3"/>
  <pageSetup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8"/>
  <sheetViews>
    <sheetView workbookViewId="0">
      <selection sqref="A1:G1"/>
    </sheetView>
  </sheetViews>
  <sheetFormatPr defaultRowHeight="14.4" x14ac:dyDescent="0.3"/>
  <cols>
    <col min="1" max="1" width="17.44140625" customWidth="1"/>
    <col min="2" max="2" width="11.5546875" customWidth="1"/>
    <col min="3" max="3" width="8.5546875" bestFit="1" customWidth="1"/>
    <col min="4" max="4" width="14.88671875" customWidth="1"/>
    <col min="5" max="5" width="10.88671875" bestFit="1" customWidth="1"/>
    <col min="6" max="6" width="13.33203125" customWidth="1"/>
    <col min="7" max="7" width="15.33203125" customWidth="1"/>
    <col min="8" max="8" width="13.44140625" customWidth="1"/>
  </cols>
  <sheetData>
    <row r="1" spans="1:8" x14ac:dyDescent="0.3">
      <c r="A1" s="163"/>
      <c r="B1" s="163"/>
      <c r="C1" s="163"/>
      <c r="D1" s="163"/>
      <c r="E1" s="163"/>
      <c r="F1" s="163"/>
      <c r="G1" s="163"/>
    </row>
    <row r="2" spans="1:8" x14ac:dyDescent="0.3">
      <c r="A2" t="s">
        <v>196</v>
      </c>
    </row>
    <row r="3" spans="1:8" ht="15" customHeight="1" x14ac:dyDescent="0.3">
      <c r="A3" s="164" t="s">
        <v>172</v>
      </c>
      <c r="B3" s="165" t="s">
        <v>173</v>
      </c>
      <c r="C3" s="165" t="s">
        <v>174</v>
      </c>
      <c r="D3" s="165" t="s">
        <v>168</v>
      </c>
      <c r="E3" s="165"/>
      <c r="F3" s="165" t="s">
        <v>169</v>
      </c>
      <c r="G3" s="165"/>
    </row>
    <row r="4" spans="1:8" x14ac:dyDescent="0.3">
      <c r="A4" s="164"/>
      <c r="B4" s="165"/>
      <c r="C4" s="165"/>
      <c r="D4" s="83" t="s">
        <v>293</v>
      </c>
      <c r="E4" s="83" t="s">
        <v>294</v>
      </c>
      <c r="F4" s="83" t="s">
        <v>293</v>
      </c>
      <c r="G4" s="83" t="s">
        <v>294</v>
      </c>
    </row>
    <row r="5" spans="1:8" hidden="1" x14ac:dyDescent="0.3">
      <c r="A5" s="84" t="s">
        <v>196</v>
      </c>
      <c r="B5" s="84" t="s">
        <v>197</v>
      </c>
      <c r="C5" s="85" t="s">
        <v>198</v>
      </c>
      <c r="D5" s="84">
        <v>7.0000000000000001E-3</v>
      </c>
      <c r="E5" s="86">
        <v>364</v>
      </c>
      <c r="F5" s="84">
        <v>1.4999999999999999E-2</v>
      </c>
      <c r="G5" s="86">
        <v>668</v>
      </c>
    </row>
    <row r="6" spans="1:8" hidden="1" x14ac:dyDescent="0.3">
      <c r="A6" s="87" t="s">
        <v>196</v>
      </c>
      <c r="B6" s="87" t="s">
        <v>197</v>
      </c>
      <c r="C6" s="88" t="s">
        <v>208</v>
      </c>
      <c r="D6" s="87">
        <v>5.0000000000000001E-3</v>
      </c>
      <c r="E6" s="88">
        <v>249</v>
      </c>
      <c r="F6" s="87">
        <v>1.0999999999999999E-2</v>
      </c>
      <c r="G6" s="88">
        <v>457</v>
      </c>
    </row>
    <row r="7" spans="1:8" hidden="1" x14ac:dyDescent="0.3">
      <c r="A7" s="84" t="s">
        <v>196</v>
      </c>
      <c r="B7" s="84" t="s">
        <v>197</v>
      </c>
      <c r="C7" s="89" t="s">
        <v>214</v>
      </c>
      <c r="D7" s="84">
        <v>8.0000000000000002E-3</v>
      </c>
      <c r="E7" s="90">
        <v>405</v>
      </c>
      <c r="F7" s="84">
        <v>1.7999999999999999E-2</v>
      </c>
      <c r="G7" s="90">
        <v>745</v>
      </c>
    </row>
    <row r="8" spans="1:8" x14ac:dyDescent="0.3">
      <c r="A8" s="87" t="s">
        <v>196</v>
      </c>
      <c r="B8" s="87" t="s">
        <v>197</v>
      </c>
      <c r="C8" s="91" t="s">
        <v>107</v>
      </c>
      <c r="D8" s="87">
        <v>3.0000000000000001E-3</v>
      </c>
      <c r="E8" s="88">
        <v>180</v>
      </c>
      <c r="F8" s="87">
        <v>7.0000000000000001E-3</v>
      </c>
      <c r="G8" s="88">
        <v>330</v>
      </c>
    </row>
    <row r="9" spans="1:8" hidden="1" x14ac:dyDescent="0.3">
      <c r="A9" s="84" t="s">
        <v>196</v>
      </c>
      <c r="B9" s="84" t="s">
        <v>197</v>
      </c>
      <c r="C9" s="89" t="s">
        <v>295</v>
      </c>
      <c r="D9" s="84">
        <v>3.0000000000000001E-3</v>
      </c>
      <c r="E9" s="89">
        <v>137</v>
      </c>
      <c r="F9" s="84">
        <v>6.0000000000000001E-3</v>
      </c>
      <c r="G9" s="89">
        <v>251</v>
      </c>
    </row>
    <row r="11" spans="1:8" x14ac:dyDescent="0.3">
      <c r="A11" t="s">
        <v>2</v>
      </c>
    </row>
    <row r="12" spans="1:8" ht="29.25" customHeight="1" x14ac:dyDescent="0.3">
      <c r="A12" s="83" t="s">
        <v>181</v>
      </c>
      <c r="B12" s="92" t="s">
        <v>182</v>
      </c>
      <c r="C12" s="92" t="s">
        <v>183</v>
      </c>
      <c r="D12" s="92" t="s">
        <v>184</v>
      </c>
      <c r="E12" s="83" t="s">
        <v>185</v>
      </c>
      <c r="F12" s="83" t="s">
        <v>186</v>
      </c>
      <c r="G12" s="83" t="s">
        <v>187</v>
      </c>
      <c r="H12" s="83" t="s">
        <v>188</v>
      </c>
    </row>
    <row r="13" spans="1:8" x14ac:dyDescent="0.3">
      <c r="A13" s="84" t="s">
        <v>199</v>
      </c>
      <c r="B13" s="84">
        <v>9</v>
      </c>
      <c r="C13" s="85">
        <v>0.18</v>
      </c>
      <c r="D13" s="84">
        <v>50</v>
      </c>
      <c r="E13" s="86">
        <v>0.41</v>
      </c>
      <c r="F13" s="86">
        <v>22</v>
      </c>
      <c r="G13" s="86">
        <v>0.66</v>
      </c>
      <c r="H13" s="86">
        <v>14</v>
      </c>
    </row>
    <row r="14" spans="1:8" x14ac:dyDescent="0.3">
      <c r="A14" s="87" t="s">
        <v>209</v>
      </c>
      <c r="B14" s="87">
        <v>19.5</v>
      </c>
      <c r="C14" s="88">
        <v>0.21</v>
      </c>
      <c r="D14" s="87">
        <v>93</v>
      </c>
      <c r="E14" s="88">
        <v>0.41</v>
      </c>
      <c r="F14" s="88">
        <v>48</v>
      </c>
      <c r="G14" s="88">
        <v>0.66</v>
      </c>
      <c r="H14" s="88">
        <v>30</v>
      </c>
    </row>
    <row r="15" spans="1:8" x14ac:dyDescent="0.3">
      <c r="A15" s="84" t="s">
        <v>215</v>
      </c>
      <c r="B15" s="84">
        <v>37</v>
      </c>
      <c r="C15" s="89">
        <v>0.26</v>
      </c>
      <c r="D15" s="84">
        <v>142</v>
      </c>
      <c r="E15" s="90">
        <v>0.41</v>
      </c>
      <c r="F15" s="90">
        <v>90</v>
      </c>
      <c r="G15" s="90">
        <v>0.66</v>
      </c>
      <c r="H15" s="90">
        <v>56</v>
      </c>
    </row>
    <row r="16" spans="1:8" x14ac:dyDescent="0.3">
      <c r="A16" s="87" t="s">
        <v>221</v>
      </c>
      <c r="B16" s="87">
        <v>49</v>
      </c>
      <c r="C16" s="88">
        <v>0.26</v>
      </c>
      <c r="D16" s="87">
        <v>188</v>
      </c>
      <c r="E16" s="88">
        <v>0.41</v>
      </c>
      <c r="F16" s="88">
        <v>120</v>
      </c>
      <c r="G16" s="88">
        <v>0.66</v>
      </c>
      <c r="H16" s="88">
        <v>74</v>
      </c>
    </row>
    <row r="17" spans="1:8" x14ac:dyDescent="0.3">
      <c r="A17" s="84" t="s">
        <v>225</v>
      </c>
      <c r="B17" s="84">
        <v>186.5</v>
      </c>
      <c r="C17" s="89">
        <v>0.33</v>
      </c>
      <c r="D17" s="84">
        <v>559</v>
      </c>
      <c r="E17" s="90">
        <v>0.41</v>
      </c>
      <c r="F17" s="90">
        <v>455</v>
      </c>
      <c r="G17" s="90">
        <v>0.66</v>
      </c>
      <c r="H17" s="90">
        <v>283</v>
      </c>
    </row>
    <row r="18" spans="1:8" x14ac:dyDescent="0.3">
      <c r="A18" s="87" t="s">
        <v>229</v>
      </c>
      <c r="B18" s="87">
        <v>248.7</v>
      </c>
      <c r="C18" s="88">
        <v>0.35</v>
      </c>
      <c r="D18" s="87">
        <v>714</v>
      </c>
      <c r="E18" s="88">
        <v>0.41</v>
      </c>
      <c r="F18" s="88">
        <v>607</v>
      </c>
      <c r="G18" s="88">
        <v>0.66</v>
      </c>
      <c r="H18" s="88">
        <v>377</v>
      </c>
    </row>
  </sheetData>
  <mergeCells count="6">
    <mergeCell ref="A1:G1"/>
    <mergeCell ref="A3:A4"/>
    <mergeCell ref="D3:E3"/>
    <mergeCell ref="F3:G3"/>
    <mergeCell ref="B3:B4"/>
    <mergeCell ref="C3:C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Y95"/>
  <sheetViews>
    <sheetView topLeftCell="A17" workbookViewId="0">
      <selection activeCell="B17" sqref="B17"/>
    </sheetView>
  </sheetViews>
  <sheetFormatPr defaultColWidth="9.109375" defaultRowHeight="15.6" x14ac:dyDescent="0.3"/>
  <cols>
    <col min="1" max="1" width="20" style="8" customWidth="1"/>
    <col min="2" max="2" width="11.109375" style="8" customWidth="1"/>
    <col min="3" max="3" width="37.44140625" style="8" bestFit="1" customWidth="1"/>
    <col min="4" max="4" width="10.88671875" style="8" customWidth="1"/>
    <col min="5" max="5" width="24.44140625" style="8" customWidth="1"/>
    <col min="6" max="6" width="26" style="8" customWidth="1"/>
    <col min="7" max="10" width="12.6640625" style="8" customWidth="1"/>
    <col min="11" max="11" width="12.109375" style="8" customWidth="1"/>
    <col min="12" max="16384" width="9.109375" style="8"/>
  </cols>
  <sheetData>
    <row r="1" spans="1:25" ht="18" x14ac:dyDescent="0.35">
      <c r="A1" s="2" t="s">
        <v>96</v>
      </c>
      <c r="B1" s="3"/>
      <c r="C1" s="3"/>
      <c r="D1" s="3"/>
      <c r="E1" s="4" t="s">
        <v>97</v>
      </c>
      <c r="F1" s="3"/>
      <c r="G1" s="3"/>
      <c r="H1" s="5"/>
      <c r="I1" s="6"/>
      <c r="J1" s="6"/>
      <c r="K1" s="7"/>
      <c r="L1" s="7"/>
      <c r="M1" s="7"/>
      <c r="N1" s="7"/>
      <c r="O1" s="7"/>
      <c r="P1" s="7"/>
      <c r="Q1" s="7"/>
      <c r="R1" s="7"/>
      <c r="S1" s="7"/>
      <c r="T1" s="7"/>
      <c r="U1" s="7"/>
      <c r="V1" s="7"/>
      <c r="W1" s="7"/>
    </row>
    <row r="2" spans="1:25" ht="23.25" customHeight="1" thickBot="1" x14ac:dyDescent="0.35">
      <c r="A2" s="9" t="s">
        <v>1</v>
      </c>
      <c r="B2" s="10"/>
      <c r="C2" s="10"/>
      <c r="D2" s="10"/>
      <c r="E2" s="10"/>
      <c r="F2" s="10"/>
      <c r="G2" s="10"/>
      <c r="H2" s="11"/>
      <c r="I2" s="6"/>
      <c r="J2" s="6"/>
      <c r="K2" s="7"/>
      <c r="L2" s="7"/>
      <c r="M2" s="7"/>
      <c r="N2" s="7"/>
      <c r="O2" s="7"/>
      <c r="P2" s="7"/>
      <c r="Q2" s="7"/>
      <c r="R2" s="7"/>
      <c r="S2" s="7"/>
      <c r="T2" s="7"/>
      <c r="U2" s="7"/>
      <c r="V2" s="7"/>
      <c r="W2" s="7"/>
    </row>
    <row r="3" spans="1:25" ht="15.75" customHeight="1" x14ac:dyDescent="0.3">
      <c r="A3" s="12"/>
      <c r="B3" s="12"/>
      <c r="C3" s="12"/>
      <c r="D3" s="12"/>
      <c r="E3" s="12"/>
      <c r="F3" s="12"/>
      <c r="G3" s="12"/>
      <c r="H3" s="12"/>
      <c r="I3" s="12"/>
      <c r="J3" s="12"/>
      <c r="K3" s="12"/>
      <c r="L3" s="7"/>
      <c r="M3" s="7"/>
      <c r="N3" s="7"/>
      <c r="O3" s="7"/>
      <c r="P3" s="7"/>
      <c r="Q3" s="7"/>
      <c r="R3" s="7"/>
      <c r="S3" s="7"/>
      <c r="T3" s="7"/>
      <c r="U3" s="7"/>
      <c r="V3" s="7"/>
      <c r="W3" s="7"/>
    </row>
    <row r="4" spans="1:25" ht="21" customHeight="1" x14ac:dyDescent="0.3">
      <c r="A4" s="13" t="s">
        <v>98</v>
      </c>
      <c r="B4" s="143"/>
      <c r="C4" s="144"/>
      <c r="E4" s="13" t="s">
        <v>99</v>
      </c>
      <c r="F4" s="145"/>
      <c r="G4" s="146"/>
      <c r="H4" s="6"/>
      <c r="J4" s="7"/>
      <c r="K4" s="7"/>
      <c r="L4" s="7"/>
      <c r="M4" s="7"/>
      <c r="N4" s="7"/>
      <c r="O4" s="7"/>
      <c r="P4" s="7"/>
      <c r="Q4" s="7"/>
      <c r="R4" s="7"/>
      <c r="S4" s="7"/>
      <c r="T4" s="7"/>
      <c r="U4" s="7"/>
      <c r="V4" s="7"/>
      <c r="W4" s="7"/>
    </row>
    <row r="5" spans="1:25" ht="9" customHeight="1" x14ac:dyDescent="0.3">
      <c r="A5" s="13"/>
      <c r="B5" s="14"/>
      <c r="C5" s="15"/>
      <c r="D5" s="15"/>
      <c r="E5" s="16"/>
      <c r="F5" s="16"/>
      <c r="G5" s="16"/>
      <c r="H5" s="6"/>
      <c r="I5" s="6"/>
      <c r="J5" s="7"/>
      <c r="K5" s="7"/>
      <c r="L5" s="7"/>
      <c r="M5" s="7"/>
      <c r="N5" s="7"/>
      <c r="O5" s="7"/>
      <c r="P5" s="7"/>
      <c r="Q5" s="7"/>
      <c r="R5" s="7"/>
      <c r="S5" s="7"/>
      <c r="T5" s="7"/>
      <c r="U5" s="7"/>
      <c r="V5" s="7"/>
      <c r="W5" s="7"/>
    </row>
    <row r="6" spans="1:25" ht="21.75" customHeight="1" x14ac:dyDescent="0.3">
      <c r="A6" s="13" t="s">
        <v>100</v>
      </c>
      <c r="B6" s="145"/>
      <c r="C6" s="146"/>
      <c r="E6" s="13" t="s">
        <v>101</v>
      </c>
      <c r="F6" s="145"/>
      <c r="G6" s="146"/>
      <c r="H6" s="6"/>
      <c r="I6" s="6"/>
      <c r="J6" s="7"/>
      <c r="K6" s="7"/>
      <c r="L6" s="7"/>
      <c r="M6" s="7"/>
      <c r="N6" s="7"/>
      <c r="O6" s="7"/>
      <c r="P6" s="7"/>
      <c r="Q6" s="7"/>
      <c r="R6" s="7"/>
      <c r="S6" s="7"/>
      <c r="T6" s="7"/>
      <c r="U6" s="7"/>
      <c r="V6" s="7"/>
      <c r="W6" s="7"/>
    </row>
    <row r="7" spans="1:25" ht="17.399999999999999" x14ac:dyDescent="0.3">
      <c r="A7" s="17"/>
      <c r="B7" s="17"/>
      <c r="C7" s="17"/>
      <c r="D7" s="17"/>
      <c r="E7" s="17"/>
      <c r="F7" s="17"/>
      <c r="G7" s="17"/>
      <c r="H7" s="17"/>
      <c r="I7" s="17"/>
      <c r="J7" s="17"/>
      <c r="K7" s="18"/>
      <c r="L7" s="7"/>
      <c r="M7" s="7"/>
      <c r="N7" s="7"/>
      <c r="O7" s="7"/>
      <c r="P7" s="7"/>
      <c r="Q7" s="7"/>
      <c r="R7" s="7"/>
      <c r="S7" s="7"/>
      <c r="T7" s="7"/>
      <c r="U7" s="7"/>
      <c r="V7" s="7"/>
      <c r="W7" s="7"/>
    </row>
    <row r="8" spans="1:25" x14ac:dyDescent="0.3">
      <c r="A8" s="135"/>
      <c r="B8" s="135"/>
      <c r="C8" s="135"/>
      <c r="D8" s="135"/>
      <c r="E8" s="135"/>
      <c r="F8" s="135"/>
      <c r="G8" s="135"/>
      <c r="H8" s="135"/>
      <c r="I8" s="135"/>
      <c r="J8" s="135"/>
      <c r="K8" s="7"/>
      <c r="L8" s="7"/>
      <c r="M8" s="7"/>
      <c r="N8" s="7"/>
      <c r="O8" s="7"/>
      <c r="P8" s="7"/>
      <c r="Q8" s="7"/>
      <c r="R8" s="7"/>
      <c r="S8" s="7"/>
      <c r="T8" s="7"/>
      <c r="U8" s="7"/>
      <c r="V8" s="7"/>
      <c r="W8" s="7"/>
    </row>
    <row r="9" spans="1:25" ht="16.2" x14ac:dyDescent="0.3">
      <c r="A9" s="19"/>
      <c r="B9" s="20"/>
      <c r="C9" s="20"/>
      <c r="D9" s="20"/>
      <c r="E9" s="20"/>
      <c r="F9" s="20"/>
      <c r="G9" s="20"/>
      <c r="H9" s="19"/>
      <c r="I9" s="19"/>
      <c r="J9" s="19"/>
      <c r="K9" s="7"/>
      <c r="L9" s="7"/>
      <c r="M9" s="7"/>
      <c r="N9" s="7"/>
      <c r="O9" s="7"/>
      <c r="P9" s="7"/>
      <c r="Q9" s="7"/>
      <c r="R9" s="7"/>
      <c r="S9" s="7"/>
      <c r="T9" s="7"/>
      <c r="U9" s="7"/>
      <c r="V9" s="7"/>
      <c r="W9" s="7"/>
    </row>
    <row r="10" spans="1:25" x14ac:dyDescent="0.3">
      <c r="A10" s="21" t="s">
        <v>102</v>
      </c>
      <c r="B10" s="22"/>
      <c r="C10" s="22"/>
      <c r="D10" s="22"/>
      <c r="E10" s="22"/>
      <c r="F10" s="22"/>
      <c r="G10" s="22"/>
      <c r="H10" s="22"/>
      <c r="I10" s="7"/>
      <c r="J10" s="7"/>
      <c r="K10" s="7"/>
      <c r="L10" s="7"/>
      <c r="M10" s="7"/>
      <c r="N10" s="7"/>
      <c r="O10" s="7"/>
      <c r="P10" s="7"/>
      <c r="Q10" s="7"/>
      <c r="R10" s="7"/>
      <c r="S10" s="7"/>
      <c r="T10" s="7"/>
      <c r="U10" s="7"/>
    </row>
    <row r="11" spans="1:25" x14ac:dyDescent="0.3">
      <c r="A11" s="82" t="s">
        <v>103</v>
      </c>
      <c r="B11" s="24"/>
      <c r="C11" s="25"/>
      <c r="D11" s="25"/>
      <c r="E11" s="25"/>
      <c r="F11" s="24"/>
      <c r="G11" s="24"/>
      <c r="H11" s="26"/>
      <c r="I11" s="26"/>
      <c r="J11" s="26"/>
      <c r="K11" s="7"/>
      <c r="L11" s="7"/>
      <c r="M11" s="7"/>
      <c r="N11" s="7"/>
      <c r="O11" s="7"/>
      <c r="P11" s="7"/>
      <c r="Q11" s="7"/>
      <c r="R11" s="7"/>
      <c r="S11" s="7"/>
      <c r="T11" s="7"/>
      <c r="U11" s="7"/>
      <c r="V11" s="7"/>
      <c r="W11" s="7"/>
    </row>
    <row r="12" spans="1:25" x14ac:dyDescent="0.3">
      <c r="A12" s="27" t="s">
        <v>104</v>
      </c>
      <c r="B12" s="28" t="s">
        <v>105</v>
      </c>
      <c r="C12" s="25"/>
      <c r="D12" s="25"/>
      <c r="E12" s="25"/>
      <c r="F12" s="24"/>
      <c r="G12" s="24"/>
      <c r="H12" s="26"/>
      <c r="I12" s="26"/>
      <c r="J12" s="26"/>
      <c r="K12" s="7"/>
      <c r="L12" s="7"/>
      <c r="M12" s="7"/>
      <c r="N12" s="7"/>
      <c r="O12" s="7"/>
      <c r="P12" s="7"/>
      <c r="Q12" s="7"/>
      <c r="R12" s="7"/>
      <c r="S12" s="7"/>
      <c r="T12" s="7"/>
      <c r="U12" s="7"/>
      <c r="V12" s="7"/>
      <c r="W12" s="7"/>
    </row>
    <row r="13" spans="1:25" x14ac:dyDescent="0.3">
      <c r="A13" s="27" t="s">
        <v>106</v>
      </c>
      <c r="B13" s="28" t="s">
        <v>107</v>
      </c>
      <c r="C13" s="25"/>
      <c r="D13" s="25"/>
      <c r="E13" s="25"/>
      <c r="F13" s="24"/>
      <c r="G13" s="24"/>
      <c r="H13" s="26"/>
      <c r="I13" s="26"/>
      <c r="J13" s="26"/>
      <c r="K13" s="7"/>
      <c r="L13" s="7"/>
      <c r="M13" s="7"/>
      <c r="N13" s="7"/>
      <c r="O13" s="7"/>
      <c r="P13" s="7"/>
      <c r="Q13" s="7"/>
      <c r="R13" s="7"/>
      <c r="S13" s="7"/>
      <c r="T13" s="7"/>
      <c r="U13" s="7"/>
      <c r="V13" s="7"/>
      <c r="W13" s="7"/>
    </row>
    <row r="14" spans="1:25" x14ac:dyDescent="0.3">
      <c r="A14" s="23"/>
      <c r="B14" s="24"/>
      <c r="C14" s="25"/>
      <c r="D14" s="25"/>
      <c r="E14" s="25"/>
      <c r="F14" s="24"/>
      <c r="G14" s="24"/>
      <c r="H14" s="26"/>
      <c r="I14" s="26"/>
      <c r="J14" s="26"/>
      <c r="K14" s="7"/>
      <c r="L14" s="7"/>
      <c r="M14" s="7"/>
      <c r="N14" s="7"/>
      <c r="O14" s="7"/>
      <c r="P14" s="7"/>
      <c r="Q14" s="7"/>
      <c r="R14" s="7"/>
      <c r="S14" s="7"/>
      <c r="T14" s="7"/>
      <c r="U14" s="7"/>
      <c r="V14" s="7"/>
      <c r="W14" s="7"/>
    </row>
    <row r="15" spans="1:25" ht="31.2" x14ac:dyDescent="0.3">
      <c r="A15" s="39" t="s">
        <v>108</v>
      </c>
      <c r="B15" s="28" t="s">
        <v>109</v>
      </c>
      <c r="C15" s="28" t="s">
        <v>110</v>
      </c>
      <c r="D15" s="28" t="s">
        <v>111</v>
      </c>
      <c r="E15" s="37"/>
      <c r="F15" s="37"/>
      <c r="G15" s="28" t="s">
        <v>112</v>
      </c>
      <c r="H15" s="28" t="s">
        <v>113</v>
      </c>
      <c r="I15" s="29"/>
      <c r="J15" s="30"/>
      <c r="K15" s="26"/>
      <c r="L15" s="26"/>
      <c r="M15" s="7"/>
      <c r="N15" s="7"/>
      <c r="O15" s="7"/>
      <c r="P15" s="7"/>
      <c r="Q15" s="7"/>
      <c r="R15" s="7"/>
      <c r="S15" s="7"/>
      <c r="T15" s="7"/>
      <c r="U15" s="7"/>
      <c r="V15" s="7"/>
      <c r="W15" s="7"/>
      <c r="X15" s="7"/>
      <c r="Y15" s="7"/>
    </row>
    <row r="16" spans="1:25" x14ac:dyDescent="0.3">
      <c r="A16" s="38">
        <v>1</v>
      </c>
      <c r="B16" s="40"/>
      <c r="C16" s="40"/>
      <c r="D16" s="40"/>
      <c r="E16" s="37"/>
      <c r="F16" s="37"/>
      <c r="G16" s="27" t="str">
        <f>IF(OR(B16="",C16="",D16="",$B$13=""),"",IF(C16="Medium Temperature",VLOOKUP($B$13,'Lookup Values'!$C$3:$G$7,3,FALSE)*B16*D16,VLOOKUP('Door Heater Controls'!$B$13,'Lookup Values'!$C$3:$G$7,5,FALSE)*B16*D16))</f>
        <v/>
      </c>
      <c r="H16" s="31" t="str">
        <f>IF(OR(B16="",C16="",D16="",$B$13=""),"",IF(C16="Medium Temperature",VLOOKUP($B$13,'Lookup Values'!$C$3:$G$7,2,FALSE)*B16*D16,VLOOKUP('Door Heater Controls'!$B$13,'Lookup Values'!$C$3:$G$7,4,FALSE)*B16*D16))</f>
        <v/>
      </c>
      <c r="I16" s="29"/>
      <c r="J16" s="26"/>
      <c r="K16" s="26"/>
      <c r="L16" s="26"/>
      <c r="M16" s="7"/>
      <c r="N16" s="7"/>
      <c r="O16" s="7"/>
      <c r="P16" s="7"/>
      <c r="Q16" s="7"/>
      <c r="R16" s="7"/>
      <c r="S16" s="7"/>
      <c r="T16" s="7"/>
      <c r="U16" s="7"/>
      <c r="V16" s="7"/>
      <c r="W16" s="7"/>
      <c r="X16" s="7"/>
      <c r="Y16" s="7"/>
    </row>
    <row r="17" spans="1:25" x14ac:dyDescent="0.3">
      <c r="A17" s="38">
        <v>2</v>
      </c>
      <c r="B17" s="40"/>
      <c r="C17" s="40"/>
      <c r="D17" s="40"/>
      <c r="E17" s="37"/>
      <c r="F17" s="37"/>
      <c r="G17" s="27" t="str">
        <f>IF(OR(B17="",C17="",D17="",$B$13=""),"",IF(C17="Medium Temperature",VLOOKUP($B$13,'Lookup Values'!$C$3:$G$7,3,FALSE)*B17*D17,VLOOKUP('Door Heater Controls'!$B$13,'Lookup Values'!$C$3:$G$7,5,FALSE)*B17*D17))</f>
        <v/>
      </c>
      <c r="H17" s="31" t="str">
        <f>IF(OR(B17="",C17="",D17="",$B$13=""),"",IF(C17="Medium Temperature",VLOOKUP($B$13,'Lookup Values'!$C$3:$G$7,2,FALSE)*B17*D17,VLOOKUP('Door Heater Controls'!$B$13,'Lookup Values'!$C$3:$G$7,4,FALSE)*B17*D17))</f>
        <v/>
      </c>
      <c r="I17" s="29"/>
      <c r="J17" s="26"/>
      <c r="K17" s="26"/>
      <c r="L17" s="26"/>
      <c r="M17" s="7"/>
      <c r="N17" s="7"/>
      <c r="O17" s="7"/>
      <c r="P17" s="7"/>
      <c r="Q17" s="7"/>
      <c r="R17" s="7"/>
      <c r="S17" s="7"/>
      <c r="T17" s="7"/>
      <c r="U17" s="7"/>
      <c r="V17" s="7"/>
      <c r="W17" s="7"/>
      <c r="X17" s="7"/>
      <c r="Y17" s="7"/>
    </row>
    <row r="18" spans="1:25" x14ac:dyDescent="0.3">
      <c r="A18" s="38">
        <v>3</v>
      </c>
      <c r="B18" s="40"/>
      <c r="C18" s="40"/>
      <c r="D18" s="40"/>
      <c r="E18" s="37"/>
      <c r="F18" s="37"/>
      <c r="G18" s="27" t="str">
        <f>IF(OR(B18="",C18="",D18="",$B$13=""),"",IF(C18="Medium Temperature",VLOOKUP($B$13,'Lookup Values'!$C$3:$G$7,3,FALSE)*B18*D18,VLOOKUP('Door Heater Controls'!$B$13,'Lookup Values'!$C$3:$G$7,5,FALSE)*B18*D18))</f>
        <v/>
      </c>
      <c r="H18" s="31" t="str">
        <f>IF(OR(B18="",C18="",D18="",$B$13=""),"",IF(C18="Medium Temperature",VLOOKUP($B$13,'Lookup Values'!$C$3:$G$7,2,FALSE)*B18*D18,VLOOKUP('Door Heater Controls'!$B$13,'Lookup Values'!$C$3:$G$7,4,FALSE)*B18*D18))</f>
        <v/>
      </c>
      <c r="I18" s="29"/>
      <c r="J18" s="26"/>
      <c r="K18" s="26"/>
      <c r="L18" s="26"/>
      <c r="M18" s="7"/>
      <c r="N18" s="7"/>
      <c r="O18" s="7"/>
      <c r="P18" s="7"/>
      <c r="Q18" s="7"/>
      <c r="R18" s="7"/>
      <c r="S18" s="7"/>
      <c r="T18" s="7"/>
      <c r="U18" s="7"/>
      <c r="V18" s="7"/>
      <c r="W18" s="7"/>
      <c r="X18" s="7"/>
      <c r="Y18" s="7"/>
    </row>
    <row r="19" spans="1:25" x14ac:dyDescent="0.3">
      <c r="A19" s="38">
        <v>4</v>
      </c>
      <c r="B19" s="40"/>
      <c r="C19" s="40"/>
      <c r="D19" s="40"/>
      <c r="E19" s="37"/>
      <c r="F19" s="37"/>
      <c r="G19" s="27" t="str">
        <f>IF(OR(B19="",C19="",D19="",$B$13=""),"",IF(C19="Medium Temperature",VLOOKUP($B$13,'Lookup Values'!$C$3:$G$7,3,FALSE)*B19*D19,VLOOKUP('Door Heater Controls'!$B$13,'Lookup Values'!$C$3:$G$7,5,FALSE)*B19*D19))</f>
        <v/>
      </c>
      <c r="H19" s="31" t="str">
        <f>IF(OR(B19="",C19="",D19="",$B$13=""),"",IF(C19="Medium Temperature",VLOOKUP($B$13,'Lookup Values'!$C$3:$G$7,2,FALSE)*B19*D19,VLOOKUP('Door Heater Controls'!$B$13,'Lookup Values'!$C$3:$G$7,4,FALSE)*B19*D19))</f>
        <v/>
      </c>
      <c r="I19" s="29"/>
      <c r="J19" s="26"/>
      <c r="K19" s="26"/>
      <c r="L19" s="26"/>
      <c r="M19" s="7"/>
      <c r="N19" s="7"/>
      <c r="O19" s="7"/>
      <c r="P19" s="7"/>
      <c r="Q19" s="7"/>
      <c r="R19" s="7"/>
      <c r="S19" s="7"/>
      <c r="T19" s="7"/>
      <c r="U19" s="7"/>
      <c r="V19" s="7"/>
      <c r="W19" s="7"/>
      <c r="X19" s="7"/>
      <c r="Y19" s="7"/>
    </row>
    <row r="20" spans="1:25" x14ac:dyDescent="0.3">
      <c r="A20" s="38">
        <v>5</v>
      </c>
      <c r="B20" s="40"/>
      <c r="C20" s="40"/>
      <c r="D20" s="40"/>
      <c r="E20" s="37"/>
      <c r="F20" s="37"/>
      <c r="G20" s="27" t="str">
        <f>IF(OR(B20="",C20="",D20="",$B$13=""),"",IF(C20="Medium Temperature",VLOOKUP($B$13,'Lookup Values'!$C$3:$G$7,3,FALSE)*B20*D20,VLOOKUP('Door Heater Controls'!$B$13,'Lookup Values'!$C$3:$G$7,5,FALSE)*B20*D20))</f>
        <v/>
      </c>
      <c r="H20" s="31" t="str">
        <f>IF(OR(B20="",C20="",D20="",$B$13=""),"",IF(C20="Medium Temperature",VLOOKUP($B$13,'Lookup Values'!$C$3:$G$7,2,FALSE)*B20*D20,VLOOKUP('Door Heater Controls'!$B$13,'Lookup Values'!$C$3:$G$7,4,FALSE)*B20*D20))</f>
        <v/>
      </c>
      <c r="I20" s="29"/>
      <c r="J20" s="26"/>
      <c r="K20" s="26"/>
      <c r="L20" s="26"/>
      <c r="M20" s="7"/>
      <c r="N20" s="7"/>
      <c r="O20" s="7"/>
      <c r="P20" s="7"/>
      <c r="Q20" s="7"/>
      <c r="R20" s="7"/>
      <c r="S20" s="7"/>
      <c r="T20" s="7"/>
      <c r="U20" s="7"/>
      <c r="V20" s="7"/>
      <c r="W20" s="7"/>
      <c r="X20" s="7"/>
      <c r="Y20" s="7"/>
    </row>
    <row r="21" spans="1:25" x14ac:dyDescent="0.3">
      <c r="A21" s="38">
        <v>6</v>
      </c>
      <c r="B21" s="40"/>
      <c r="C21" s="40"/>
      <c r="D21" s="40"/>
      <c r="E21" s="37"/>
      <c r="F21" s="37"/>
      <c r="G21" s="27" t="str">
        <f>IF(OR(B21="",C21="",D21="",$B$13=""),"",IF(C21="Medium Temperature",VLOOKUP($B$13,'Lookup Values'!$C$3:$G$7,3,FALSE)*B21*D21,VLOOKUP('Door Heater Controls'!$B$13,'Lookup Values'!$C$3:$G$7,5,FALSE)*B21*D21))</f>
        <v/>
      </c>
      <c r="H21" s="31" t="str">
        <f>IF(OR(B21="",C21="",D21="",$B$13=""),"",IF(C21="Medium Temperature",VLOOKUP($B$13,'Lookup Values'!$C$3:$G$7,2,FALSE)*B21*D21,VLOOKUP('Door Heater Controls'!$B$13,'Lookup Values'!$C$3:$G$7,4,FALSE)*B21*D21))</f>
        <v/>
      </c>
      <c r="I21" s="29"/>
      <c r="J21" s="26"/>
      <c r="K21" s="26"/>
      <c r="L21" s="26"/>
      <c r="M21" s="7"/>
      <c r="N21" s="7"/>
      <c r="O21" s="7"/>
      <c r="P21" s="7"/>
      <c r="Q21" s="7"/>
      <c r="R21" s="7"/>
      <c r="S21" s="7"/>
      <c r="T21" s="7"/>
      <c r="U21" s="7"/>
      <c r="V21" s="7"/>
      <c r="W21" s="7"/>
      <c r="X21" s="7"/>
      <c r="Y21" s="7"/>
    </row>
    <row r="22" spans="1:25" x14ac:dyDescent="0.3">
      <c r="A22" s="38">
        <v>7</v>
      </c>
      <c r="B22" s="40"/>
      <c r="C22" s="40"/>
      <c r="D22" s="40"/>
      <c r="E22" s="37"/>
      <c r="F22" s="37"/>
      <c r="G22" s="27" t="str">
        <f>IF(OR(B22="",C22="",D22="",$B$13=""),"",IF(C22="Medium Temperature",VLOOKUP($B$13,'Lookup Values'!$C$3:$G$7,3,FALSE)*B22*D22,VLOOKUP('Door Heater Controls'!$B$13,'Lookup Values'!$C$3:$G$7,5,FALSE)*B22*D22))</f>
        <v/>
      </c>
      <c r="H22" s="31" t="str">
        <f>IF(OR(B22="",C22="",D22="",$B$13=""),"",IF(C22="Medium Temperature",VLOOKUP($B$13,'Lookup Values'!$C$3:$G$7,2,FALSE)*B22*D22,VLOOKUP('Door Heater Controls'!$B$13,'Lookup Values'!$C$3:$G$7,4,FALSE)*B22*D22))</f>
        <v/>
      </c>
      <c r="I22" s="29"/>
      <c r="J22" s="26"/>
      <c r="K22" s="26"/>
      <c r="L22" s="26"/>
      <c r="M22" s="7"/>
      <c r="N22" s="7"/>
      <c r="O22" s="7"/>
      <c r="P22" s="7"/>
      <c r="Q22" s="7"/>
      <c r="R22" s="7"/>
      <c r="S22" s="7"/>
      <c r="T22" s="7"/>
      <c r="U22" s="7"/>
      <c r="V22" s="7"/>
      <c r="W22" s="7"/>
      <c r="X22" s="7"/>
      <c r="Y22" s="7"/>
    </row>
    <row r="23" spans="1:25" x14ac:dyDescent="0.3">
      <c r="A23" s="38">
        <v>8</v>
      </c>
      <c r="B23" s="40"/>
      <c r="C23" s="40"/>
      <c r="D23" s="40"/>
      <c r="E23" s="37"/>
      <c r="F23" s="37"/>
      <c r="G23" s="27" t="str">
        <f>IF(OR(B23="",C23="",D23="",$B$13=""),"",IF(C23="Medium Temperature",VLOOKUP($B$13,'Lookup Values'!$C$3:$G$7,3,FALSE)*B23*D23,VLOOKUP('Door Heater Controls'!$B$13,'Lookup Values'!$C$3:$G$7,5,FALSE)*B23*D23))</f>
        <v/>
      </c>
      <c r="H23" s="31" t="str">
        <f>IF(OR(B23="",C23="",D23="",$B$13=""),"",IF(C23="Medium Temperature",VLOOKUP($B$13,'Lookup Values'!$C$3:$G$7,2,FALSE)*B23*D23,VLOOKUP('Door Heater Controls'!$B$13,'Lookup Values'!$C$3:$G$7,4,FALSE)*B23*D23))</f>
        <v/>
      </c>
      <c r="I23" s="29"/>
      <c r="J23" s="26"/>
      <c r="K23" s="26"/>
      <c r="L23" s="26"/>
      <c r="M23" s="7"/>
      <c r="N23" s="7"/>
      <c r="O23" s="7"/>
      <c r="P23" s="7"/>
      <c r="Q23" s="7"/>
      <c r="R23" s="7"/>
      <c r="S23" s="7"/>
      <c r="T23" s="7"/>
      <c r="U23" s="7"/>
      <c r="V23" s="7"/>
      <c r="W23" s="7"/>
      <c r="X23" s="7"/>
      <c r="Y23" s="7"/>
    </row>
    <row r="24" spans="1:25" x14ac:dyDescent="0.3">
      <c r="A24" s="38">
        <v>9</v>
      </c>
      <c r="B24" s="40"/>
      <c r="C24" s="40"/>
      <c r="D24" s="40"/>
      <c r="E24" s="37"/>
      <c r="F24" s="37"/>
      <c r="G24" s="27" t="str">
        <f>IF(OR(B24="",C24="",D24="",$B$13=""),"",IF(C24="Medium Temperature",VLOOKUP($B$13,'Lookup Values'!$C$3:$G$7,3,FALSE)*B24*D24,VLOOKUP('Door Heater Controls'!$B$13,'Lookup Values'!$C$3:$G$7,5,FALSE)*B24*D24))</f>
        <v/>
      </c>
      <c r="H24" s="31" t="str">
        <f>IF(OR(B24="",C24="",D24="",$B$13=""),"",IF(C24="Medium Temperature",VLOOKUP($B$13,'Lookup Values'!$C$3:$G$7,2,FALSE)*B24*D24,VLOOKUP('Door Heater Controls'!$B$13,'Lookup Values'!$C$3:$G$7,4,FALSE)*B24*D24))</f>
        <v/>
      </c>
      <c r="I24" s="29"/>
      <c r="J24" s="26"/>
      <c r="K24" s="26"/>
      <c r="L24" s="26"/>
      <c r="M24" s="7"/>
      <c r="N24" s="7"/>
      <c r="O24" s="7"/>
      <c r="P24" s="7"/>
      <c r="Q24" s="7"/>
      <c r="R24" s="7"/>
      <c r="S24" s="7"/>
      <c r="T24" s="7"/>
      <c r="U24" s="7"/>
      <c r="V24" s="7"/>
      <c r="W24" s="7"/>
      <c r="X24" s="7"/>
      <c r="Y24" s="7"/>
    </row>
    <row r="25" spans="1:25" x14ac:dyDescent="0.3">
      <c r="A25" s="38">
        <v>10</v>
      </c>
      <c r="B25" s="40"/>
      <c r="C25" s="40"/>
      <c r="D25" s="40"/>
      <c r="E25" s="37"/>
      <c r="F25" s="37"/>
      <c r="G25" s="27" t="str">
        <f>IF(OR(B25="",C25="",D25="",$B$13=""),"",IF(C25="Medium Temperature",VLOOKUP($B$13,'Lookup Values'!$C$3:$G$7,3,FALSE)*B25*D25,VLOOKUP('Door Heater Controls'!$B$13,'Lookup Values'!$C$3:$G$7,5,FALSE)*B25*D25))</f>
        <v/>
      </c>
      <c r="H25" s="31" t="str">
        <f>IF(OR(B25="",C25="",D25="",$B$13=""),"",IF(C25="Medium Temperature",VLOOKUP($B$13,'Lookup Values'!$C$3:$G$7,2,FALSE)*B25*D25,VLOOKUP('Door Heater Controls'!$B$13,'Lookup Values'!$C$3:$G$7,4,FALSE)*B25*D25))</f>
        <v/>
      </c>
      <c r="I25" s="29"/>
      <c r="J25" s="26"/>
      <c r="K25" s="26"/>
      <c r="L25" s="26"/>
      <c r="M25" s="7"/>
      <c r="N25" s="7"/>
      <c r="O25" s="7"/>
      <c r="P25" s="7"/>
      <c r="Q25" s="7"/>
      <c r="R25" s="7"/>
      <c r="S25" s="7"/>
      <c r="T25" s="7"/>
      <c r="U25" s="7"/>
      <c r="V25" s="7"/>
      <c r="W25" s="7"/>
      <c r="X25" s="7"/>
      <c r="Y25" s="7"/>
    </row>
    <row r="26" spans="1:25" x14ac:dyDescent="0.3">
      <c r="A26" s="38">
        <v>11</v>
      </c>
      <c r="B26" s="40"/>
      <c r="C26" s="40"/>
      <c r="D26" s="40"/>
      <c r="E26" s="37"/>
      <c r="F26" s="37"/>
      <c r="G26" s="27" t="str">
        <f>IF(OR(B26="",C26="",D26="",$B$13=""),"",IF(C26="Medium Temperature",VLOOKUP($B$13,'Lookup Values'!$C$3:$G$7,3,FALSE)*B26*D26,VLOOKUP('Door Heater Controls'!$B$13,'Lookup Values'!$C$3:$G$7,5,FALSE)*B26*D26))</f>
        <v/>
      </c>
      <c r="H26" s="31" t="str">
        <f>IF(OR(B26="",C26="",D26="",$B$13=""),"",IF(C26="Medium Temperature",VLOOKUP($B$13,'Lookup Values'!$C$3:$G$7,2,FALSE)*B26*D26,VLOOKUP('Door Heater Controls'!$B$13,'Lookup Values'!$C$3:$G$7,4,FALSE)*B26*D26))</f>
        <v/>
      </c>
      <c r="I26" s="29"/>
      <c r="J26" s="26"/>
      <c r="K26" s="26"/>
      <c r="L26" s="26"/>
      <c r="M26" s="7"/>
      <c r="N26" s="7"/>
      <c r="O26" s="7"/>
      <c r="P26" s="7"/>
      <c r="Q26" s="7"/>
      <c r="R26" s="7"/>
      <c r="S26" s="7"/>
      <c r="T26" s="7"/>
      <c r="U26" s="7"/>
      <c r="V26" s="7"/>
      <c r="W26" s="7"/>
      <c r="X26" s="7"/>
      <c r="Y26" s="7"/>
    </row>
    <row r="27" spans="1:25" x14ac:dyDescent="0.3">
      <c r="A27" s="38">
        <v>12</v>
      </c>
      <c r="B27" s="40"/>
      <c r="C27" s="40"/>
      <c r="D27" s="40"/>
      <c r="E27" s="37"/>
      <c r="F27" s="37"/>
      <c r="G27" s="27" t="str">
        <f>IF(OR(B27="",C27="",D27="",$B$13=""),"",IF(C27="Medium Temperature",VLOOKUP($B$13,'Lookup Values'!$C$3:$G$7,3,FALSE)*B27*D27,VLOOKUP('Door Heater Controls'!$B$13,'Lookup Values'!$C$3:$G$7,5,FALSE)*B27*D27))</f>
        <v/>
      </c>
      <c r="H27" s="31" t="str">
        <f>IF(OR(B27="",C27="",D27="",$B$13=""),"",IF(C27="Medium Temperature",VLOOKUP($B$13,'Lookup Values'!$C$3:$G$7,2,FALSE)*B27*D27,VLOOKUP('Door Heater Controls'!$B$13,'Lookup Values'!$C$3:$G$7,4,FALSE)*B27*D27))</f>
        <v/>
      </c>
      <c r="I27" s="29"/>
      <c r="J27" s="26"/>
      <c r="K27" s="26"/>
      <c r="L27" s="26"/>
      <c r="M27" s="7"/>
      <c r="N27" s="7"/>
      <c r="O27" s="7"/>
      <c r="P27" s="7"/>
      <c r="Q27" s="7"/>
      <c r="R27" s="7"/>
      <c r="S27" s="7"/>
      <c r="T27" s="7"/>
      <c r="U27" s="7"/>
      <c r="V27" s="7"/>
      <c r="W27" s="7"/>
      <c r="X27" s="7"/>
      <c r="Y27" s="7"/>
    </row>
    <row r="28" spans="1:25" x14ac:dyDescent="0.3">
      <c r="A28" s="38">
        <v>13</v>
      </c>
      <c r="B28" s="40"/>
      <c r="C28" s="40"/>
      <c r="D28" s="40"/>
      <c r="E28" s="37"/>
      <c r="F28" s="37"/>
      <c r="G28" s="27" t="str">
        <f>IF(OR(B28="",C28="",D28="",$B$13=""),"",IF(C28="Medium Temperature",VLOOKUP($B$13,'Lookup Values'!$C$3:$G$7,3,FALSE)*B28*D28,VLOOKUP('Door Heater Controls'!$B$13,'Lookup Values'!$C$3:$G$7,5,FALSE)*B28*D28))</f>
        <v/>
      </c>
      <c r="H28" s="31" t="str">
        <f>IF(OR(B28="",C28="",D28="",$B$13=""),"",IF(C28="Medium Temperature",VLOOKUP($B$13,'Lookup Values'!$C$3:$G$7,2,FALSE)*B28*D28,VLOOKUP('Door Heater Controls'!$B$13,'Lookup Values'!$C$3:$G$7,4,FALSE)*B28*D28))</f>
        <v/>
      </c>
      <c r="I28" s="29"/>
      <c r="J28" s="26"/>
      <c r="K28" s="26"/>
      <c r="L28" s="26"/>
      <c r="M28" s="7"/>
      <c r="N28" s="7"/>
      <c r="O28" s="7"/>
      <c r="P28" s="7"/>
      <c r="Q28" s="7"/>
      <c r="R28" s="7"/>
      <c r="S28" s="7"/>
      <c r="T28" s="7"/>
      <c r="U28" s="7"/>
      <c r="V28" s="7"/>
      <c r="W28" s="7"/>
      <c r="X28" s="7"/>
      <c r="Y28" s="7"/>
    </row>
    <row r="29" spans="1:25" x14ac:dyDescent="0.3">
      <c r="A29" s="38">
        <v>14</v>
      </c>
      <c r="B29" s="40"/>
      <c r="C29" s="40"/>
      <c r="D29" s="40"/>
      <c r="E29" s="37"/>
      <c r="F29" s="37"/>
      <c r="G29" s="27" t="str">
        <f>IF(OR(B29="",C29="",D29="",$B$13=""),"",IF(C29="Medium Temperature",VLOOKUP($B$13,'Lookup Values'!$C$3:$G$7,3,FALSE)*B29*D29,VLOOKUP('Door Heater Controls'!$B$13,'Lookup Values'!$C$3:$G$7,5,FALSE)*B29*D29))</f>
        <v/>
      </c>
      <c r="H29" s="31" t="str">
        <f>IF(OR(B29="",C29="",D29="",$B$13=""),"",IF(C29="Medium Temperature",VLOOKUP($B$13,'Lookup Values'!$C$3:$G$7,2,FALSE)*B29*D29,VLOOKUP('Door Heater Controls'!$B$13,'Lookup Values'!$C$3:$G$7,4,FALSE)*B29*D29))</f>
        <v/>
      </c>
      <c r="I29" s="29"/>
      <c r="J29" s="26"/>
      <c r="K29" s="26"/>
      <c r="L29" s="26"/>
      <c r="M29" s="7"/>
      <c r="N29" s="7"/>
      <c r="O29" s="7"/>
      <c r="P29" s="7"/>
      <c r="Q29" s="7"/>
      <c r="R29" s="7"/>
      <c r="S29" s="7"/>
      <c r="T29" s="7"/>
      <c r="U29" s="7"/>
      <c r="V29" s="7"/>
      <c r="W29" s="7"/>
      <c r="X29" s="7"/>
      <c r="Y29" s="7"/>
    </row>
    <row r="30" spans="1:25" x14ac:dyDescent="0.3">
      <c r="A30" s="38">
        <v>15</v>
      </c>
      <c r="B30" s="40"/>
      <c r="C30" s="40"/>
      <c r="D30" s="40"/>
      <c r="E30" s="37"/>
      <c r="F30" s="37"/>
      <c r="G30" s="27" t="str">
        <f>IF(OR(B30="",C30="",D30="",$B$13=""),"",IF(C30="Medium Temperature",VLOOKUP($B$13,'Lookup Values'!$C$3:$G$7,3,FALSE)*B30*D30,VLOOKUP('Door Heater Controls'!$B$13,'Lookup Values'!$C$3:$G$7,5,FALSE)*B30*D30))</f>
        <v/>
      </c>
      <c r="H30" s="31" t="str">
        <f>IF(OR(B30="",C30="",D30="",$B$13=""),"",IF(C30="Medium Temperature",VLOOKUP($B$13,'Lookup Values'!$C$3:$G$7,2,FALSE)*B30*D30,VLOOKUP('Door Heater Controls'!$B$13,'Lookup Values'!$C$3:$G$7,4,FALSE)*B30*D30))</f>
        <v/>
      </c>
      <c r="I30" s="29"/>
      <c r="J30" s="26"/>
      <c r="K30" s="26"/>
      <c r="L30" s="26"/>
      <c r="M30" s="7"/>
      <c r="N30" s="7"/>
      <c r="O30" s="7"/>
      <c r="P30" s="7"/>
      <c r="Q30" s="7"/>
      <c r="R30" s="7"/>
      <c r="S30" s="7"/>
      <c r="T30" s="7"/>
      <c r="U30" s="7"/>
      <c r="V30" s="7"/>
      <c r="W30" s="7"/>
      <c r="X30" s="7"/>
      <c r="Y30" s="7"/>
    </row>
    <row r="31" spans="1:25" x14ac:dyDescent="0.3">
      <c r="A31" s="38">
        <v>16</v>
      </c>
      <c r="B31" s="40"/>
      <c r="C31" s="40"/>
      <c r="D31" s="40"/>
      <c r="E31" s="37"/>
      <c r="F31" s="37"/>
      <c r="G31" s="27" t="str">
        <f>IF(OR(B31="",C31="",D31="",$B$13=""),"",IF(C31="Medium Temperature",VLOOKUP($B$13,'Lookup Values'!$C$3:$G$7,3,FALSE)*B31*D31,VLOOKUP('Door Heater Controls'!$B$13,'Lookup Values'!$C$3:$G$7,5,FALSE)*B31*D31))</f>
        <v/>
      </c>
      <c r="H31" s="31" t="str">
        <f>IF(OR(B31="",C31="",D31="",$B$13=""),"",IF(C31="Medium Temperature",VLOOKUP($B$13,'Lookup Values'!$C$3:$G$7,2,FALSE)*B31*D31,VLOOKUP('Door Heater Controls'!$B$13,'Lookup Values'!$C$3:$G$7,4,FALSE)*B31*D31))</f>
        <v/>
      </c>
      <c r="I31" s="29"/>
      <c r="J31" s="26"/>
      <c r="K31" s="26"/>
      <c r="L31" s="26"/>
      <c r="M31" s="7"/>
      <c r="N31" s="7"/>
      <c r="O31" s="7"/>
      <c r="P31" s="7"/>
      <c r="Q31" s="7"/>
      <c r="R31" s="7"/>
      <c r="S31" s="7"/>
      <c r="T31" s="7"/>
      <c r="U31" s="7"/>
      <c r="V31" s="7"/>
      <c r="W31" s="7"/>
      <c r="X31" s="7"/>
      <c r="Y31" s="7"/>
    </row>
    <row r="32" spans="1:25" x14ac:dyDescent="0.3">
      <c r="A32" s="38">
        <v>17</v>
      </c>
      <c r="B32" s="40"/>
      <c r="C32" s="40"/>
      <c r="D32" s="40"/>
      <c r="E32" s="37"/>
      <c r="F32" s="37"/>
      <c r="G32" s="27" t="str">
        <f>IF(OR(B32="",C32="",D32="",$B$13=""),"",IF(C32="Medium Temperature",VLOOKUP($B$13,'Lookup Values'!$C$3:$G$7,3,FALSE)*B32*D32,VLOOKUP('Door Heater Controls'!$B$13,'Lookup Values'!$C$3:$G$7,5,FALSE)*B32*D32))</f>
        <v/>
      </c>
      <c r="H32" s="31" t="str">
        <f>IF(OR(B32="",C32="",D32="",$B$13=""),"",IF(C32="Medium Temperature",VLOOKUP($B$13,'Lookup Values'!$C$3:$G$7,2,FALSE)*B32*D32,VLOOKUP('Door Heater Controls'!$B$13,'Lookup Values'!$C$3:$G$7,4,FALSE)*B32*D32))</f>
        <v/>
      </c>
      <c r="I32" s="29"/>
      <c r="J32" s="26"/>
      <c r="K32" s="26"/>
      <c r="L32" s="26"/>
      <c r="M32" s="7"/>
      <c r="N32" s="7"/>
      <c r="O32" s="7"/>
      <c r="P32" s="7"/>
      <c r="Q32" s="7"/>
      <c r="R32" s="7"/>
      <c r="S32" s="7"/>
      <c r="T32" s="7"/>
      <c r="U32" s="7"/>
      <c r="V32" s="7"/>
      <c r="W32" s="7"/>
      <c r="X32" s="7"/>
      <c r="Y32" s="7"/>
    </row>
    <row r="33" spans="1:25" x14ac:dyDescent="0.3">
      <c r="A33" s="38">
        <v>18</v>
      </c>
      <c r="B33" s="40"/>
      <c r="C33" s="40"/>
      <c r="D33" s="40"/>
      <c r="E33" s="37"/>
      <c r="F33" s="37"/>
      <c r="G33" s="27" t="str">
        <f>IF(OR(B33="",C33="",D33="",$B$13=""),"",IF(C33="Medium Temperature",VLOOKUP($B$13,'Lookup Values'!$C$3:$G$7,3,FALSE)*B33*D33,VLOOKUP('Door Heater Controls'!$B$13,'Lookup Values'!$C$3:$G$7,5,FALSE)*B33*D33))</f>
        <v/>
      </c>
      <c r="H33" s="31" t="str">
        <f>IF(OR(B33="",C33="",D33="",$B$13=""),"",IF(C33="Medium Temperature",VLOOKUP($B$13,'Lookup Values'!$C$3:$G$7,2,FALSE)*B33*D33,VLOOKUP('Door Heater Controls'!$B$13,'Lookup Values'!$C$3:$G$7,4,FALSE)*B33*D33))</f>
        <v/>
      </c>
      <c r="I33" s="29"/>
      <c r="J33" s="26"/>
      <c r="K33" s="26"/>
      <c r="L33" s="26"/>
      <c r="M33" s="7"/>
      <c r="N33" s="7"/>
      <c r="O33" s="7"/>
      <c r="P33" s="7"/>
      <c r="Q33" s="7"/>
      <c r="R33" s="7"/>
      <c r="S33" s="7"/>
      <c r="T33" s="7"/>
      <c r="U33" s="7"/>
      <c r="V33" s="7"/>
      <c r="W33" s="7"/>
      <c r="X33" s="7"/>
      <c r="Y33" s="7"/>
    </row>
    <row r="34" spans="1:25" x14ac:dyDescent="0.3">
      <c r="A34" s="38">
        <v>19</v>
      </c>
      <c r="B34" s="40"/>
      <c r="C34" s="40"/>
      <c r="D34" s="40"/>
      <c r="E34" s="37"/>
      <c r="F34" s="37"/>
      <c r="G34" s="27" t="str">
        <f>IF(OR(B34="",C34="",D34="",$B$13=""),"",IF(C34="Medium Temperature",VLOOKUP($B$13,'Lookup Values'!$C$3:$G$7,3,FALSE)*B34*D34,VLOOKUP('Door Heater Controls'!$B$13,'Lookup Values'!$C$3:$G$7,5,FALSE)*B34*D34))</f>
        <v/>
      </c>
      <c r="H34" s="31" t="str">
        <f>IF(OR(B34="",C34="",D34="",$B$13=""),"",IF(C34="Medium Temperature",VLOOKUP($B$13,'Lookup Values'!$C$3:$G$7,2,FALSE)*B34*D34,VLOOKUP('Door Heater Controls'!$B$13,'Lookup Values'!$C$3:$G$7,4,FALSE)*B34*D34))</f>
        <v/>
      </c>
      <c r="I34" s="29"/>
      <c r="J34" s="26"/>
      <c r="K34" s="26"/>
      <c r="L34" s="26"/>
      <c r="M34" s="7"/>
      <c r="N34" s="7"/>
      <c r="O34" s="7"/>
      <c r="P34" s="7"/>
      <c r="Q34" s="7"/>
      <c r="R34" s="7"/>
      <c r="S34" s="7"/>
      <c r="T34" s="7"/>
      <c r="U34" s="7"/>
      <c r="V34" s="7"/>
      <c r="W34" s="7"/>
      <c r="X34" s="7"/>
      <c r="Y34" s="7"/>
    </row>
    <row r="35" spans="1:25" x14ac:dyDescent="0.3">
      <c r="A35" s="38">
        <v>20</v>
      </c>
      <c r="B35" s="40"/>
      <c r="C35" s="40"/>
      <c r="D35" s="40"/>
      <c r="E35" s="37"/>
      <c r="F35" s="37"/>
      <c r="G35" s="27" t="str">
        <f>IF(OR(B35="",C35="",D35="",$B$13=""),"",IF(C35="Medium Temperature",VLOOKUP($B$13,'Lookup Values'!$C$3:$G$7,3,FALSE)*B35*D35,VLOOKUP('Door Heater Controls'!$B$13,'Lookup Values'!$C$3:$G$7,5,FALSE)*B35*D35))</f>
        <v/>
      </c>
      <c r="H35" s="31" t="str">
        <f>IF(OR(B35="",C35="",D35="",$B$13=""),"",IF(C35="Medium Temperature",VLOOKUP($B$13,'Lookup Values'!$C$3:$G$7,2,FALSE)*B35*D35,VLOOKUP('Door Heater Controls'!$B$13,'Lookup Values'!$C$3:$G$7,4,FALSE)*B35*D35))</f>
        <v/>
      </c>
      <c r="I35" s="29"/>
      <c r="J35" s="26"/>
      <c r="K35" s="26"/>
      <c r="L35" s="26"/>
      <c r="M35" s="7"/>
      <c r="N35" s="7"/>
      <c r="O35" s="7"/>
      <c r="P35" s="7"/>
      <c r="Q35" s="7"/>
      <c r="R35" s="7"/>
      <c r="S35" s="7"/>
      <c r="T35" s="7"/>
      <c r="U35" s="7"/>
      <c r="V35" s="7"/>
      <c r="W35" s="7"/>
      <c r="X35" s="7"/>
      <c r="Y35" s="7"/>
    </row>
    <row r="36" spans="1:25" x14ac:dyDescent="0.3">
      <c r="A36" s="38" t="s">
        <v>114</v>
      </c>
      <c r="B36" s="40"/>
      <c r="C36" s="40"/>
      <c r="D36" s="40"/>
      <c r="E36" s="37"/>
      <c r="F36" s="37"/>
      <c r="G36" s="27" t="str">
        <f>IF(IFERROR(SUM(G16:G35),"")=0,"",IFERROR(SUM(G16:G35),""))</f>
        <v/>
      </c>
      <c r="H36" s="27" t="str">
        <f>IF(IFERROR(SUM(H16:H35),"")=0,"",IFERROR(SUM(H16:H35),""))</f>
        <v/>
      </c>
      <c r="I36" s="6"/>
      <c r="J36" s="26"/>
      <c r="K36" s="26"/>
      <c r="L36" s="26"/>
      <c r="M36" s="7"/>
      <c r="N36" s="7"/>
      <c r="O36" s="7"/>
      <c r="P36" s="7"/>
      <c r="Q36" s="7"/>
      <c r="R36" s="7"/>
      <c r="S36" s="7"/>
      <c r="T36" s="7"/>
      <c r="U36" s="7"/>
      <c r="V36" s="7"/>
      <c r="W36" s="7"/>
      <c r="X36" s="7"/>
      <c r="Y36" s="7"/>
    </row>
    <row r="37" spans="1:25" x14ac:dyDescent="0.3">
      <c r="A37" s="23"/>
      <c r="B37" s="24"/>
      <c r="C37" s="25"/>
      <c r="D37" s="25"/>
      <c r="E37" s="25"/>
      <c r="F37" s="32"/>
      <c r="G37" s="32"/>
      <c r="H37" s="26"/>
      <c r="I37" s="26"/>
      <c r="J37" s="26"/>
      <c r="K37" s="7"/>
      <c r="L37" s="7"/>
      <c r="M37" s="7"/>
      <c r="N37" s="7"/>
      <c r="O37" s="7"/>
      <c r="P37" s="7"/>
      <c r="Q37" s="7"/>
      <c r="R37" s="7"/>
      <c r="S37" s="7"/>
      <c r="T37" s="7"/>
      <c r="U37" s="7"/>
      <c r="V37" s="7"/>
      <c r="W37" s="7"/>
    </row>
    <row r="38" spans="1:25" x14ac:dyDescent="0.3">
      <c r="A38" s="141" t="s">
        <v>115</v>
      </c>
      <c r="B38" s="142"/>
      <c r="C38" s="142"/>
      <c r="D38" s="142"/>
      <c r="E38" s="142"/>
      <c r="F38" s="142"/>
      <c r="G38" s="142"/>
      <c r="H38" s="142"/>
      <c r="I38" s="7"/>
      <c r="J38" s="7"/>
      <c r="K38" s="7"/>
      <c r="L38" s="7"/>
      <c r="M38" s="7"/>
      <c r="N38" s="7"/>
      <c r="O38" s="7"/>
      <c r="P38" s="7"/>
      <c r="Q38" s="7"/>
      <c r="R38" s="7"/>
      <c r="S38" s="7"/>
      <c r="T38" s="7"/>
      <c r="U38" s="7"/>
      <c r="V38" s="7"/>
      <c r="W38" s="7"/>
    </row>
    <row r="39" spans="1:25" ht="16.2" thickBot="1" x14ac:dyDescent="0.35">
      <c r="A39" s="7"/>
      <c r="B39" s="7"/>
      <c r="C39" s="7"/>
      <c r="D39" s="7"/>
      <c r="E39" s="7"/>
      <c r="F39" s="7"/>
      <c r="G39" s="7"/>
      <c r="H39" s="7"/>
      <c r="I39" s="7"/>
      <c r="K39" s="7"/>
      <c r="L39" s="7"/>
      <c r="M39" s="7"/>
      <c r="N39" s="7"/>
      <c r="O39" s="7"/>
      <c r="P39" s="7"/>
      <c r="Q39" s="7"/>
      <c r="R39" s="7"/>
      <c r="S39" s="7"/>
      <c r="T39" s="7"/>
      <c r="U39" s="7"/>
      <c r="V39" s="7"/>
      <c r="W39" s="7"/>
    </row>
    <row r="40" spans="1:25" x14ac:dyDescent="0.3">
      <c r="A40" s="7"/>
      <c r="B40" s="136" t="str">
        <f>A2&amp;" kW Savings"</f>
        <v>Door Heater Controls kW Savings</v>
      </c>
      <c r="C40" s="137"/>
      <c r="D40" s="137"/>
      <c r="E40" s="33" t="str">
        <f>IF(G36="","",G36)</f>
        <v/>
      </c>
      <c r="F40" s="7"/>
      <c r="G40" s="7"/>
      <c r="H40" s="7"/>
      <c r="I40" s="7"/>
      <c r="J40" s="7"/>
      <c r="K40" s="7"/>
      <c r="L40" s="7"/>
      <c r="M40" s="7"/>
      <c r="N40" s="7"/>
      <c r="O40" s="7"/>
      <c r="P40" s="7"/>
      <c r="Q40" s="7"/>
      <c r="R40" s="7"/>
      <c r="S40" s="7"/>
    </row>
    <row r="41" spans="1:25" ht="16.2" thickBot="1" x14ac:dyDescent="0.35">
      <c r="A41" s="7"/>
      <c r="B41" s="138" t="str">
        <f>A2&amp;" kWh Savings"</f>
        <v>Door Heater Controls kWh Savings</v>
      </c>
      <c r="C41" s="139"/>
      <c r="D41" s="140"/>
      <c r="E41" s="34" t="str">
        <f>IF(H36="","",H36)</f>
        <v/>
      </c>
      <c r="F41" s="7"/>
      <c r="G41" s="7"/>
      <c r="H41" s="7"/>
      <c r="I41" s="7"/>
      <c r="J41" s="7"/>
      <c r="K41" s="7"/>
      <c r="L41" s="7"/>
      <c r="M41" s="7"/>
      <c r="N41" s="7"/>
      <c r="O41" s="7"/>
      <c r="P41" s="7"/>
      <c r="Q41" s="7"/>
      <c r="R41" s="7"/>
      <c r="S41" s="7"/>
    </row>
    <row r="42" spans="1:25" ht="10.5" customHeight="1" x14ac:dyDescent="0.3">
      <c r="A42" s="23"/>
      <c r="B42" s="35"/>
      <c r="C42" s="35"/>
      <c r="D42" s="35"/>
      <c r="E42" s="35"/>
      <c r="F42" s="35"/>
      <c r="G42" s="35"/>
      <c r="H42" s="35"/>
      <c r="I42" s="35"/>
      <c r="J42" s="35"/>
      <c r="K42" s="7"/>
      <c r="L42" s="7"/>
      <c r="M42" s="7"/>
      <c r="N42" s="7"/>
      <c r="O42" s="7"/>
      <c r="P42" s="7"/>
      <c r="Q42" s="7"/>
      <c r="R42" s="7"/>
      <c r="S42" s="7"/>
      <c r="T42" s="7"/>
      <c r="U42" s="7"/>
      <c r="V42" s="7"/>
      <c r="W42" s="7"/>
    </row>
    <row r="43" spans="1:25" x14ac:dyDescent="0.3">
      <c r="A43" s="23"/>
      <c r="B43" s="35"/>
      <c r="C43" s="35"/>
      <c r="D43" s="35"/>
      <c r="E43" s="35"/>
      <c r="F43" s="35"/>
      <c r="G43" s="35"/>
      <c r="H43" s="35"/>
      <c r="I43" s="35"/>
      <c r="J43" s="35"/>
      <c r="K43" s="7"/>
      <c r="L43" s="7"/>
      <c r="M43" s="7"/>
      <c r="N43" s="7"/>
      <c r="O43" s="7"/>
      <c r="P43" s="7"/>
      <c r="Q43" s="7"/>
      <c r="R43" s="7"/>
      <c r="S43" s="7"/>
      <c r="T43" s="7"/>
      <c r="U43" s="7"/>
      <c r="V43" s="7"/>
      <c r="W43" s="7"/>
    </row>
    <row r="44" spans="1:25" x14ac:dyDescent="0.3">
      <c r="A44" s="24"/>
      <c r="B44" s="7"/>
      <c r="C44" s="7"/>
      <c r="D44" s="7"/>
      <c r="E44" s="7"/>
      <c r="F44" s="7"/>
      <c r="G44" s="7"/>
      <c r="H44" s="7"/>
      <c r="I44" s="7"/>
      <c r="J44" s="7"/>
      <c r="K44" s="7"/>
      <c r="L44" s="7"/>
      <c r="M44" s="7"/>
      <c r="N44" s="7"/>
      <c r="O44" s="7"/>
      <c r="P44" s="7"/>
      <c r="Q44" s="7"/>
      <c r="R44" s="7"/>
      <c r="S44" s="7"/>
      <c r="T44" s="7"/>
      <c r="U44" s="7"/>
      <c r="V44" s="7"/>
      <c r="W44" s="7"/>
    </row>
    <row r="45" spans="1:25" x14ac:dyDescent="0.3">
      <c r="A45" s="24"/>
      <c r="B45" s="7"/>
      <c r="C45" s="7"/>
      <c r="D45" s="7"/>
      <c r="E45" s="7"/>
      <c r="F45" s="7"/>
      <c r="G45" s="7"/>
      <c r="H45" s="7"/>
      <c r="I45" s="7"/>
      <c r="J45" s="7"/>
      <c r="K45" s="7"/>
      <c r="L45" s="7"/>
      <c r="M45" s="7"/>
      <c r="N45" s="7"/>
      <c r="O45" s="7"/>
      <c r="P45" s="7"/>
      <c r="Q45" s="7"/>
      <c r="R45" s="7"/>
      <c r="S45" s="7"/>
      <c r="T45" s="7"/>
      <c r="U45" s="7"/>
      <c r="V45" s="7"/>
      <c r="W45" s="7"/>
    </row>
    <row r="46" spans="1:25" x14ac:dyDescent="0.3">
      <c r="A46" s="24"/>
      <c r="B46" s="7"/>
      <c r="C46" s="7"/>
      <c r="D46" s="7"/>
      <c r="E46" s="7"/>
      <c r="F46" s="7"/>
      <c r="G46" s="7"/>
      <c r="H46" s="7"/>
      <c r="I46" s="7"/>
      <c r="J46" s="7"/>
      <c r="K46" s="7"/>
      <c r="L46" s="7"/>
      <c r="M46" s="7"/>
      <c r="N46" s="7"/>
      <c r="O46" s="7"/>
      <c r="P46" s="7"/>
      <c r="Q46" s="7"/>
      <c r="R46" s="7"/>
      <c r="S46" s="7"/>
      <c r="T46" s="7"/>
      <c r="U46" s="7"/>
      <c r="V46" s="7"/>
      <c r="W46" s="7"/>
    </row>
    <row r="47" spans="1:25" x14ac:dyDescent="0.3">
      <c r="A47" s="24"/>
      <c r="B47" s="7"/>
      <c r="C47" s="7"/>
      <c r="D47" s="7"/>
      <c r="E47" s="7"/>
      <c r="F47" s="7"/>
      <c r="G47" s="7"/>
      <c r="H47" s="7"/>
      <c r="I47" s="7"/>
      <c r="J47" s="7"/>
      <c r="K47" s="7"/>
      <c r="L47" s="7"/>
      <c r="M47" s="7"/>
      <c r="N47" s="7"/>
      <c r="O47" s="7"/>
      <c r="P47" s="7"/>
      <c r="Q47" s="7"/>
      <c r="R47" s="7"/>
      <c r="S47" s="7"/>
      <c r="T47" s="7"/>
      <c r="U47" s="7"/>
      <c r="V47" s="7"/>
      <c r="W47" s="7"/>
    </row>
    <row r="48" spans="1:25" x14ac:dyDescent="0.3">
      <c r="A48" s="24"/>
      <c r="B48" s="36" t="s">
        <v>116</v>
      </c>
      <c r="C48" s="24"/>
      <c r="D48" s="36" t="s">
        <v>117</v>
      </c>
      <c r="E48" s="36"/>
      <c r="F48" s="24"/>
      <c r="G48" s="24"/>
      <c r="H48" s="24"/>
      <c r="I48" s="24"/>
      <c r="J48" s="7"/>
      <c r="K48" s="7"/>
      <c r="L48" s="7"/>
      <c r="M48" s="7"/>
      <c r="N48" s="7"/>
      <c r="O48" s="7"/>
      <c r="P48" s="7"/>
      <c r="Q48" s="7"/>
      <c r="R48" s="7"/>
      <c r="S48" s="7"/>
      <c r="T48" s="7"/>
      <c r="U48" s="7"/>
      <c r="V48" s="7"/>
      <c r="W48" s="7"/>
    </row>
    <row r="49" spans="1:23" x14ac:dyDescent="0.3">
      <c r="A49" s="24"/>
      <c r="B49" s="24" t="s">
        <v>118</v>
      </c>
      <c r="C49" s="24"/>
      <c r="D49" s="24">
        <v>1</v>
      </c>
      <c r="E49" s="24"/>
      <c r="F49" s="24"/>
      <c r="G49" s="24"/>
      <c r="H49" s="24"/>
      <c r="I49" s="24"/>
      <c r="J49" s="24"/>
      <c r="K49" s="7"/>
      <c r="L49" s="7"/>
      <c r="M49" s="7"/>
      <c r="N49" s="7"/>
      <c r="O49" s="7"/>
      <c r="P49" s="7"/>
      <c r="Q49" s="7"/>
      <c r="R49" s="7"/>
      <c r="S49" s="7"/>
      <c r="T49" s="7"/>
      <c r="U49" s="7"/>
      <c r="V49" s="7"/>
      <c r="W49" s="7"/>
    </row>
    <row r="50" spans="1:23" x14ac:dyDescent="0.3">
      <c r="A50" s="24"/>
      <c r="B50" s="24" t="s">
        <v>119</v>
      </c>
      <c r="C50" s="24"/>
      <c r="D50" s="24">
        <v>2</v>
      </c>
      <c r="E50" s="24"/>
      <c r="F50" s="24"/>
      <c r="G50" s="24"/>
      <c r="H50" s="24"/>
      <c r="I50" s="24"/>
      <c r="J50" s="24"/>
      <c r="K50" s="7"/>
      <c r="L50" s="7"/>
      <c r="M50" s="7"/>
      <c r="N50" s="7"/>
      <c r="O50" s="7"/>
      <c r="P50" s="7"/>
      <c r="Q50" s="7"/>
      <c r="R50" s="7"/>
      <c r="S50" s="7"/>
      <c r="T50" s="7"/>
      <c r="U50" s="7"/>
      <c r="V50" s="7"/>
      <c r="W50" s="7"/>
    </row>
    <row r="51" spans="1:23" x14ac:dyDescent="0.3">
      <c r="A51" s="24"/>
      <c r="B51" s="24" t="s">
        <v>120</v>
      </c>
      <c r="C51" s="24"/>
      <c r="D51" s="24">
        <v>3</v>
      </c>
      <c r="E51" s="24"/>
      <c r="F51" s="24"/>
      <c r="G51" s="24"/>
      <c r="H51" s="24"/>
      <c r="I51" s="24"/>
      <c r="J51" s="24"/>
      <c r="K51" s="7"/>
      <c r="L51" s="7"/>
      <c r="M51" s="7"/>
      <c r="N51" s="7"/>
      <c r="O51" s="7"/>
      <c r="P51" s="7"/>
      <c r="Q51" s="7"/>
      <c r="R51" s="7"/>
      <c r="S51" s="7"/>
      <c r="T51" s="7"/>
      <c r="U51" s="7"/>
      <c r="V51" s="7"/>
      <c r="W51" s="7"/>
    </row>
    <row r="52" spans="1:23" x14ac:dyDescent="0.3">
      <c r="A52" s="7"/>
      <c r="B52" s="24" t="s">
        <v>121</v>
      </c>
      <c r="C52" s="24"/>
      <c r="D52" s="24"/>
      <c r="E52" s="24"/>
      <c r="F52" s="24"/>
      <c r="G52" s="24"/>
      <c r="H52" s="24"/>
      <c r="I52" s="24"/>
      <c r="J52" s="24"/>
      <c r="K52" s="7"/>
      <c r="L52" s="7"/>
      <c r="M52" s="7"/>
      <c r="N52" s="7"/>
      <c r="O52" s="7"/>
      <c r="P52" s="7"/>
      <c r="Q52" s="7"/>
      <c r="R52" s="7"/>
      <c r="S52" s="7"/>
      <c r="T52" s="7"/>
      <c r="U52" s="7"/>
      <c r="V52" s="7"/>
      <c r="W52" s="7"/>
    </row>
    <row r="53" spans="1:23" x14ac:dyDescent="0.3">
      <c r="A53" s="7"/>
      <c r="B53" s="24" t="s">
        <v>122</v>
      </c>
      <c r="C53" s="24"/>
      <c r="D53" s="24"/>
      <c r="E53" s="24"/>
      <c r="F53" s="24"/>
      <c r="G53" s="24"/>
      <c r="H53" s="24"/>
      <c r="I53" s="24"/>
      <c r="J53" s="24"/>
      <c r="K53" s="7"/>
      <c r="L53" s="7"/>
      <c r="M53" s="7"/>
      <c r="N53" s="7"/>
      <c r="O53" s="7"/>
      <c r="P53" s="7"/>
      <c r="Q53" s="7"/>
      <c r="R53" s="7"/>
      <c r="S53" s="7"/>
      <c r="T53" s="7"/>
      <c r="U53" s="7"/>
      <c r="V53" s="7"/>
      <c r="W53" s="7"/>
    </row>
    <row r="54" spans="1:23" x14ac:dyDescent="0.3">
      <c r="A54" s="7"/>
      <c r="B54" s="24" t="s">
        <v>123</v>
      </c>
      <c r="C54" s="24"/>
      <c r="D54" s="24"/>
      <c r="E54" s="24"/>
      <c r="F54" s="24"/>
      <c r="G54" s="24"/>
      <c r="H54" s="24"/>
      <c r="I54" s="24"/>
      <c r="J54" s="24"/>
      <c r="K54" s="7"/>
      <c r="L54" s="7"/>
      <c r="M54" s="7"/>
      <c r="N54" s="7"/>
      <c r="O54" s="7"/>
      <c r="P54" s="7"/>
      <c r="Q54" s="7"/>
      <c r="R54" s="7"/>
      <c r="S54" s="7"/>
      <c r="T54" s="7"/>
      <c r="U54" s="7"/>
      <c r="V54" s="7"/>
      <c r="W54" s="7"/>
    </row>
    <row r="55" spans="1:23" x14ac:dyDescent="0.3">
      <c r="A55" s="7"/>
      <c r="B55" s="24" t="s">
        <v>124</v>
      </c>
      <c r="C55" s="24"/>
      <c r="D55" s="24"/>
      <c r="E55" s="24"/>
      <c r="F55" s="24"/>
      <c r="G55" s="24"/>
      <c r="H55" s="24"/>
      <c r="I55" s="24"/>
      <c r="J55" s="24"/>
      <c r="K55" s="7"/>
      <c r="L55" s="7"/>
      <c r="M55" s="7"/>
      <c r="N55" s="7"/>
      <c r="O55" s="7"/>
      <c r="P55" s="7"/>
      <c r="Q55" s="7"/>
      <c r="R55" s="7"/>
      <c r="S55" s="7"/>
      <c r="T55" s="7"/>
      <c r="U55" s="7"/>
      <c r="V55" s="7"/>
      <c r="W55" s="7"/>
    </row>
    <row r="56" spans="1:23" x14ac:dyDescent="0.3">
      <c r="A56" s="7"/>
      <c r="B56" s="24" t="s">
        <v>125</v>
      </c>
      <c r="C56" s="24"/>
      <c r="D56" s="24"/>
      <c r="E56" s="24"/>
      <c r="F56" s="24"/>
      <c r="G56" s="24"/>
      <c r="H56" s="24"/>
      <c r="I56" s="24"/>
      <c r="J56" s="24"/>
      <c r="K56" s="7"/>
      <c r="L56" s="7"/>
      <c r="M56" s="7"/>
      <c r="N56" s="7"/>
      <c r="O56" s="7"/>
      <c r="P56" s="7"/>
      <c r="Q56" s="7"/>
      <c r="R56" s="7"/>
      <c r="S56" s="7"/>
      <c r="T56" s="7"/>
      <c r="U56" s="7"/>
      <c r="V56" s="7"/>
      <c r="W56" s="7"/>
    </row>
    <row r="57" spans="1:23" x14ac:dyDescent="0.3">
      <c r="A57" s="7"/>
      <c r="B57" s="7" t="s">
        <v>126</v>
      </c>
      <c r="C57" s="7"/>
      <c r="D57" s="7"/>
      <c r="E57" s="7"/>
      <c r="F57" s="7"/>
      <c r="G57" s="7"/>
      <c r="H57" s="7"/>
      <c r="I57" s="7"/>
      <c r="J57" s="7"/>
      <c r="K57" s="7"/>
      <c r="L57" s="7"/>
      <c r="M57" s="7"/>
      <c r="N57" s="7"/>
      <c r="O57" s="7"/>
      <c r="P57" s="7"/>
      <c r="Q57" s="7"/>
      <c r="R57" s="7"/>
      <c r="S57" s="7"/>
      <c r="T57" s="7"/>
      <c r="U57" s="7"/>
      <c r="V57" s="7"/>
      <c r="W57" s="7"/>
    </row>
    <row r="58" spans="1:23" x14ac:dyDescent="0.3">
      <c r="A58" s="7"/>
      <c r="B58" s="7"/>
      <c r="C58" s="7"/>
      <c r="D58" s="7"/>
      <c r="E58" s="7"/>
      <c r="F58" s="7"/>
      <c r="G58" s="7"/>
      <c r="H58" s="7"/>
      <c r="I58" s="7"/>
      <c r="J58" s="7"/>
      <c r="K58" s="7"/>
      <c r="L58" s="7"/>
      <c r="M58" s="7"/>
      <c r="N58" s="7"/>
      <c r="O58" s="7"/>
      <c r="P58" s="7"/>
      <c r="Q58" s="7"/>
      <c r="R58" s="7"/>
      <c r="S58" s="7"/>
      <c r="T58" s="7"/>
      <c r="U58" s="7"/>
      <c r="V58" s="7"/>
      <c r="W58" s="7"/>
    </row>
    <row r="59" spans="1:23" x14ac:dyDescent="0.3">
      <c r="A59" s="7"/>
      <c r="B59" s="7"/>
      <c r="C59" s="7"/>
      <c r="D59" s="7"/>
      <c r="E59" s="7"/>
      <c r="F59" s="7"/>
      <c r="G59" s="7"/>
      <c r="H59" s="7"/>
      <c r="I59" s="7"/>
      <c r="J59" s="7"/>
      <c r="K59" s="7"/>
      <c r="L59" s="7"/>
      <c r="M59" s="7"/>
      <c r="N59" s="7"/>
      <c r="O59" s="7"/>
      <c r="P59" s="7"/>
      <c r="Q59" s="7"/>
      <c r="R59" s="7"/>
      <c r="S59" s="7"/>
      <c r="T59" s="7"/>
      <c r="U59" s="7"/>
      <c r="V59" s="7"/>
      <c r="W59" s="7"/>
    </row>
    <row r="60" spans="1:23" x14ac:dyDescent="0.3">
      <c r="A60" s="7"/>
      <c r="B60" s="7"/>
      <c r="C60" s="7"/>
      <c r="D60" s="7"/>
      <c r="E60" s="7"/>
      <c r="F60" s="7"/>
      <c r="G60" s="7"/>
      <c r="H60" s="7"/>
      <c r="I60" s="7"/>
      <c r="J60" s="7"/>
      <c r="K60" s="7"/>
      <c r="L60" s="7"/>
      <c r="M60" s="7"/>
      <c r="N60" s="7"/>
      <c r="O60" s="7"/>
      <c r="P60" s="7"/>
      <c r="Q60" s="7"/>
      <c r="R60" s="7"/>
      <c r="S60" s="7"/>
      <c r="T60" s="7"/>
      <c r="U60" s="7"/>
      <c r="V60" s="7"/>
      <c r="W60" s="7"/>
    </row>
    <row r="61" spans="1:23" x14ac:dyDescent="0.3">
      <c r="A61" s="7"/>
      <c r="B61" s="7"/>
      <c r="C61" s="7"/>
      <c r="D61" s="7"/>
      <c r="E61" s="7"/>
      <c r="F61" s="7"/>
      <c r="G61" s="7"/>
      <c r="H61" s="7"/>
      <c r="I61" s="7"/>
      <c r="J61" s="7"/>
      <c r="K61" s="7"/>
      <c r="L61" s="7"/>
      <c r="M61" s="7"/>
      <c r="N61" s="7"/>
      <c r="O61" s="7"/>
      <c r="P61" s="7"/>
      <c r="Q61" s="7"/>
      <c r="R61" s="7"/>
      <c r="S61" s="7"/>
      <c r="T61" s="7"/>
      <c r="U61" s="7"/>
      <c r="V61" s="7"/>
      <c r="W61" s="7"/>
    </row>
    <row r="62" spans="1:23" x14ac:dyDescent="0.3">
      <c r="A62" s="7"/>
      <c r="B62" s="7"/>
      <c r="C62" s="7"/>
      <c r="D62" s="7"/>
      <c r="E62" s="7"/>
      <c r="F62" s="7"/>
      <c r="G62" s="7"/>
      <c r="H62" s="7"/>
      <c r="I62" s="7"/>
      <c r="J62" s="7"/>
      <c r="K62" s="7"/>
      <c r="L62" s="7"/>
      <c r="M62" s="7"/>
      <c r="N62" s="7"/>
      <c r="O62" s="7"/>
      <c r="P62" s="7"/>
      <c r="Q62" s="7"/>
      <c r="R62" s="7"/>
      <c r="S62" s="7"/>
      <c r="T62" s="7"/>
      <c r="U62" s="7"/>
      <c r="V62" s="7"/>
      <c r="W62" s="7"/>
    </row>
    <row r="63" spans="1:23" x14ac:dyDescent="0.3">
      <c r="A63" s="7"/>
      <c r="B63" s="7"/>
      <c r="C63" s="7"/>
      <c r="D63" s="7"/>
      <c r="E63" s="7"/>
      <c r="F63" s="7"/>
      <c r="G63" s="7"/>
      <c r="H63" s="7"/>
      <c r="I63" s="7"/>
      <c r="J63" s="7"/>
      <c r="K63" s="7"/>
      <c r="L63" s="7"/>
      <c r="M63" s="7"/>
      <c r="N63" s="7"/>
      <c r="O63" s="7"/>
      <c r="P63" s="7"/>
      <c r="Q63" s="7"/>
      <c r="R63" s="7"/>
      <c r="S63" s="7"/>
      <c r="T63" s="7"/>
      <c r="U63" s="7"/>
      <c r="V63" s="7"/>
      <c r="W63" s="7"/>
    </row>
    <row r="64" spans="1:23" x14ac:dyDescent="0.3">
      <c r="A64" s="7"/>
      <c r="B64" s="7"/>
      <c r="C64" s="7"/>
      <c r="D64" s="7"/>
      <c r="E64" s="7"/>
      <c r="F64" s="7"/>
      <c r="G64" s="7"/>
      <c r="H64" s="7"/>
      <c r="I64" s="7"/>
      <c r="J64" s="7"/>
      <c r="K64" s="7"/>
      <c r="L64" s="7"/>
      <c r="M64" s="7"/>
      <c r="N64" s="7"/>
      <c r="O64" s="7"/>
      <c r="P64" s="7"/>
      <c r="Q64" s="7"/>
      <c r="R64" s="7"/>
      <c r="S64" s="7"/>
      <c r="T64" s="7"/>
      <c r="U64" s="7"/>
      <c r="V64" s="7"/>
      <c r="W64" s="7"/>
    </row>
    <row r="65" spans="1:23" x14ac:dyDescent="0.3">
      <c r="A65" s="7"/>
      <c r="B65" s="7"/>
      <c r="C65" s="7"/>
      <c r="D65" s="7"/>
      <c r="E65" s="7"/>
      <c r="F65" s="7"/>
      <c r="G65" s="7"/>
      <c r="H65" s="7"/>
      <c r="I65" s="7"/>
      <c r="J65" s="7"/>
      <c r="K65" s="7"/>
      <c r="L65" s="7"/>
      <c r="M65" s="7"/>
      <c r="N65" s="7"/>
      <c r="O65" s="7"/>
      <c r="P65" s="7"/>
      <c r="Q65" s="7"/>
      <c r="R65" s="7"/>
      <c r="S65" s="7"/>
      <c r="T65" s="7"/>
      <c r="U65" s="7"/>
      <c r="V65" s="7"/>
      <c r="W65" s="7"/>
    </row>
    <row r="66" spans="1:23" x14ac:dyDescent="0.3">
      <c r="A66" s="7"/>
      <c r="B66" s="7"/>
      <c r="C66" s="7"/>
      <c r="D66" s="7"/>
      <c r="E66" s="7"/>
      <c r="F66" s="7"/>
      <c r="G66" s="7"/>
      <c r="H66" s="7"/>
      <c r="I66" s="7"/>
      <c r="J66" s="7"/>
      <c r="K66" s="7"/>
      <c r="L66" s="7"/>
      <c r="M66" s="7"/>
      <c r="N66" s="7"/>
      <c r="O66" s="7"/>
      <c r="P66" s="7"/>
      <c r="Q66" s="7"/>
      <c r="R66" s="7"/>
      <c r="S66" s="7"/>
      <c r="T66" s="7"/>
      <c r="U66" s="7"/>
      <c r="V66" s="7"/>
      <c r="W66" s="7"/>
    </row>
    <row r="67" spans="1:23" x14ac:dyDescent="0.3">
      <c r="A67" s="7"/>
      <c r="B67" s="7"/>
      <c r="C67" s="7"/>
      <c r="D67" s="7"/>
      <c r="E67" s="7"/>
      <c r="F67" s="7"/>
      <c r="G67" s="7"/>
      <c r="H67" s="7"/>
      <c r="I67" s="7"/>
      <c r="J67" s="7"/>
      <c r="K67" s="7"/>
      <c r="L67" s="7"/>
      <c r="M67" s="7"/>
      <c r="N67" s="7"/>
      <c r="O67" s="7"/>
      <c r="P67" s="7"/>
      <c r="Q67" s="7"/>
      <c r="R67" s="7"/>
      <c r="S67" s="7"/>
      <c r="T67" s="7"/>
      <c r="U67" s="7"/>
      <c r="V67" s="7"/>
      <c r="W67" s="7"/>
    </row>
    <row r="68" spans="1:23" x14ac:dyDescent="0.3">
      <c r="A68" s="7"/>
      <c r="B68" s="7"/>
      <c r="C68" s="7"/>
      <c r="D68" s="7"/>
      <c r="E68" s="7"/>
      <c r="F68" s="7"/>
      <c r="G68" s="7"/>
      <c r="H68" s="7"/>
      <c r="I68" s="7"/>
      <c r="J68" s="7"/>
      <c r="K68" s="7"/>
      <c r="L68" s="7"/>
      <c r="M68" s="7"/>
      <c r="N68" s="7"/>
      <c r="O68" s="7"/>
      <c r="P68" s="7"/>
      <c r="Q68" s="7"/>
      <c r="R68" s="7"/>
      <c r="S68" s="7"/>
      <c r="T68" s="7"/>
      <c r="U68" s="7"/>
      <c r="V68" s="7"/>
      <c r="W68" s="7"/>
    </row>
    <row r="69" spans="1:23" x14ac:dyDescent="0.3">
      <c r="A69" s="7"/>
      <c r="B69" s="7"/>
      <c r="C69" s="7"/>
      <c r="D69" s="7"/>
      <c r="E69" s="7"/>
      <c r="F69" s="7"/>
      <c r="G69" s="7"/>
      <c r="H69" s="7"/>
      <c r="I69" s="7"/>
      <c r="J69" s="7"/>
      <c r="K69" s="7"/>
      <c r="L69" s="7"/>
      <c r="M69" s="7"/>
      <c r="N69" s="7"/>
      <c r="O69" s="7"/>
      <c r="P69" s="7"/>
      <c r="Q69" s="7"/>
      <c r="R69" s="7"/>
      <c r="S69" s="7"/>
      <c r="T69" s="7"/>
      <c r="U69" s="7"/>
      <c r="V69" s="7"/>
      <c r="W69" s="7"/>
    </row>
    <row r="70" spans="1:23" x14ac:dyDescent="0.3">
      <c r="A70" s="7"/>
      <c r="B70" s="7"/>
      <c r="C70" s="7"/>
      <c r="D70" s="7"/>
      <c r="E70" s="7"/>
      <c r="F70" s="7"/>
      <c r="G70" s="7"/>
      <c r="H70" s="7"/>
      <c r="I70" s="7"/>
      <c r="J70" s="7"/>
      <c r="K70" s="7"/>
      <c r="L70" s="7"/>
      <c r="M70" s="7"/>
      <c r="N70" s="7"/>
      <c r="O70" s="7"/>
      <c r="P70" s="7"/>
      <c r="Q70" s="7"/>
      <c r="R70" s="7"/>
      <c r="S70" s="7"/>
      <c r="T70" s="7"/>
      <c r="U70" s="7"/>
      <c r="V70" s="7"/>
      <c r="W70" s="7"/>
    </row>
    <row r="71" spans="1:23" x14ac:dyDescent="0.3">
      <c r="A71" s="7"/>
      <c r="B71" s="7"/>
      <c r="C71" s="7"/>
      <c r="D71" s="7"/>
      <c r="E71" s="7"/>
      <c r="F71" s="7"/>
      <c r="G71" s="7"/>
      <c r="H71" s="7"/>
      <c r="I71" s="7"/>
      <c r="J71" s="7"/>
      <c r="K71" s="7"/>
      <c r="L71" s="7"/>
      <c r="M71" s="7"/>
      <c r="N71" s="7"/>
      <c r="O71" s="7"/>
      <c r="P71" s="7"/>
      <c r="Q71" s="7"/>
      <c r="R71" s="7"/>
      <c r="S71" s="7"/>
      <c r="T71" s="7"/>
      <c r="U71" s="7"/>
      <c r="V71" s="7"/>
      <c r="W71" s="7"/>
    </row>
    <row r="72" spans="1:23" x14ac:dyDescent="0.3">
      <c r="A72" s="7"/>
      <c r="B72" s="7"/>
      <c r="C72" s="7"/>
      <c r="D72" s="7"/>
      <c r="E72" s="7"/>
      <c r="F72" s="7"/>
      <c r="G72" s="7"/>
      <c r="H72" s="7"/>
      <c r="I72" s="7"/>
      <c r="J72" s="7"/>
      <c r="K72" s="7"/>
      <c r="L72" s="7"/>
      <c r="M72" s="7"/>
      <c r="N72" s="7"/>
      <c r="O72" s="7"/>
      <c r="P72" s="7"/>
      <c r="Q72" s="7"/>
      <c r="R72" s="7"/>
      <c r="S72" s="7"/>
      <c r="T72" s="7"/>
      <c r="U72" s="7"/>
      <c r="V72" s="7"/>
      <c r="W72" s="7"/>
    </row>
    <row r="73" spans="1:23" x14ac:dyDescent="0.3">
      <c r="A73" s="7"/>
      <c r="B73" s="7"/>
      <c r="C73" s="7"/>
      <c r="D73" s="7"/>
      <c r="E73" s="7"/>
      <c r="F73" s="7"/>
      <c r="G73" s="7"/>
      <c r="H73" s="7"/>
      <c r="I73" s="7"/>
      <c r="J73" s="7"/>
      <c r="K73" s="7"/>
      <c r="L73" s="7"/>
      <c r="M73" s="7"/>
      <c r="N73" s="7"/>
      <c r="O73" s="7"/>
      <c r="P73" s="7"/>
      <c r="Q73" s="7"/>
      <c r="R73" s="7"/>
      <c r="S73" s="7"/>
      <c r="T73" s="7"/>
      <c r="U73" s="7"/>
      <c r="V73" s="7"/>
      <c r="W73" s="7"/>
    </row>
    <row r="74" spans="1:23" x14ac:dyDescent="0.3">
      <c r="A74" s="7"/>
      <c r="B74" s="7"/>
      <c r="C74" s="7"/>
      <c r="D74" s="7"/>
      <c r="E74" s="7"/>
      <c r="F74" s="7"/>
      <c r="G74" s="7"/>
      <c r="H74" s="7"/>
      <c r="I74" s="7"/>
      <c r="J74" s="7"/>
      <c r="K74" s="7"/>
      <c r="L74" s="7"/>
      <c r="M74" s="7"/>
      <c r="N74" s="7"/>
      <c r="O74" s="7"/>
      <c r="P74" s="7"/>
      <c r="Q74" s="7"/>
      <c r="R74" s="7"/>
      <c r="S74" s="7"/>
      <c r="T74" s="7"/>
      <c r="U74" s="7"/>
      <c r="V74" s="7"/>
      <c r="W74" s="7"/>
    </row>
    <row r="75" spans="1:23" x14ac:dyDescent="0.3">
      <c r="A75" s="7"/>
      <c r="B75" s="7"/>
      <c r="C75" s="7"/>
      <c r="D75" s="7"/>
      <c r="E75" s="7"/>
      <c r="F75" s="7"/>
      <c r="G75" s="7"/>
      <c r="H75" s="7"/>
      <c r="I75" s="7"/>
      <c r="J75" s="7"/>
      <c r="K75" s="7"/>
      <c r="L75" s="7"/>
      <c r="M75" s="7"/>
      <c r="N75" s="7"/>
      <c r="O75" s="7"/>
      <c r="P75" s="7"/>
      <c r="Q75" s="7"/>
      <c r="R75" s="7"/>
      <c r="S75" s="7"/>
      <c r="T75" s="7"/>
      <c r="U75" s="7"/>
      <c r="V75" s="7"/>
      <c r="W75" s="7"/>
    </row>
    <row r="76" spans="1:23" x14ac:dyDescent="0.3">
      <c r="A76" s="7"/>
      <c r="B76" s="7"/>
      <c r="C76" s="7"/>
      <c r="D76" s="7"/>
      <c r="E76" s="7"/>
      <c r="F76" s="7"/>
      <c r="G76" s="7"/>
      <c r="H76" s="7"/>
      <c r="I76" s="7"/>
      <c r="J76" s="7"/>
      <c r="K76" s="7"/>
      <c r="L76" s="7"/>
      <c r="M76" s="7"/>
      <c r="N76" s="7"/>
      <c r="O76" s="7"/>
      <c r="P76" s="7"/>
      <c r="Q76" s="7"/>
      <c r="R76" s="7"/>
      <c r="S76" s="7"/>
      <c r="T76" s="7"/>
      <c r="U76" s="7"/>
      <c r="V76" s="7"/>
      <c r="W76" s="7"/>
    </row>
    <row r="77" spans="1:23" x14ac:dyDescent="0.3">
      <c r="A77" s="7"/>
      <c r="B77" s="7"/>
      <c r="C77" s="7"/>
      <c r="D77" s="7"/>
      <c r="E77" s="7"/>
      <c r="F77" s="7"/>
      <c r="G77" s="7"/>
      <c r="H77" s="7"/>
      <c r="I77" s="7"/>
      <c r="J77" s="7"/>
      <c r="K77" s="7"/>
      <c r="L77" s="7"/>
      <c r="M77" s="7"/>
      <c r="N77" s="7"/>
      <c r="O77" s="7"/>
      <c r="P77" s="7"/>
      <c r="Q77" s="7"/>
      <c r="R77" s="7"/>
      <c r="S77" s="7"/>
      <c r="T77" s="7"/>
      <c r="U77" s="7"/>
      <c r="V77" s="7"/>
      <c r="W77" s="7"/>
    </row>
    <row r="78" spans="1:23" x14ac:dyDescent="0.3">
      <c r="A78" s="7"/>
      <c r="B78" s="7"/>
      <c r="C78" s="7"/>
      <c r="D78" s="7"/>
      <c r="E78" s="7"/>
      <c r="F78" s="7"/>
      <c r="G78" s="7"/>
      <c r="H78" s="7"/>
      <c r="I78" s="7"/>
      <c r="J78" s="7"/>
      <c r="K78" s="7"/>
      <c r="L78" s="7"/>
      <c r="M78" s="7"/>
      <c r="N78" s="7"/>
      <c r="O78" s="7"/>
      <c r="P78" s="7"/>
      <c r="Q78" s="7"/>
      <c r="R78" s="7"/>
      <c r="S78" s="7"/>
      <c r="T78" s="7"/>
      <c r="U78" s="7"/>
      <c r="V78" s="7"/>
      <c r="W78" s="7"/>
    </row>
    <row r="79" spans="1:23" x14ac:dyDescent="0.3">
      <c r="A79" s="7"/>
      <c r="B79" s="7"/>
      <c r="C79" s="7"/>
      <c r="D79" s="7"/>
      <c r="E79" s="7"/>
      <c r="F79" s="7"/>
      <c r="G79" s="7"/>
      <c r="H79" s="7"/>
      <c r="I79" s="7"/>
      <c r="J79" s="7"/>
      <c r="K79" s="7"/>
      <c r="L79" s="7"/>
      <c r="M79" s="7"/>
      <c r="N79" s="7"/>
      <c r="O79" s="7"/>
      <c r="P79" s="7"/>
      <c r="Q79" s="7"/>
      <c r="R79" s="7"/>
      <c r="S79" s="7"/>
      <c r="T79" s="7"/>
      <c r="U79" s="7"/>
      <c r="V79" s="7"/>
      <c r="W79" s="7"/>
    </row>
    <row r="80" spans="1:23" x14ac:dyDescent="0.3">
      <c r="A80" s="7"/>
      <c r="B80" s="7"/>
      <c r="C80" s="7"/>
      <c r="D80" s="7"/>
      <c r="E80" s="7"/>
      <c r="F80" s="7"/>
      <c r="G80" s="7"/>
      <c r="H80" s="7"/>
      <c r="I80" s="7"/>
      <c r="J80" s="7"/>
      <c r="K80" s="7"/>
      <c r="L80" s="7"/>
      <c r="M80" s="7"/>
      <c r="N80" s="7"/>
      <c r="O80" s="7"/>
      <c r="P80" s="7"/>
      <c r="Q80" s="7"/>
      <c r="R80" s="7"/>
      <c r="S80" s="7"/>
      <c r="T80" s="7"/>
      <c r="U80" s="7"/>
      <c r="V80" s="7"/>
      <c r="W80" s="7"/>
    </row>
    <row r="81" spans="1:23" x14ac:dyDescent="0.3">
      <c r="A81" s="7"/>
      <c r="B81" s="7"/>
      <c r="C81" s="7"/>
      <c r="D81" s="7"/>
      <c r="E81" s="7"/>
      <c r="F81" s="7"/>
      <c r="G81" s="7"/>
      <c r="H81" s="7"/>
      <c r="I81" s="7"/>
      <c r="J81" s="7"/>
      <c r="K81" s="7"/>
      <c r="L81" s="7"/>
      <c r="M81" s="7"/>
      <c r="N81" s="7"/>
      <c r="O81" s="7"/>
      <c r="P81" s="7"/>
      <c r="Q81" s="7"/>
      <c r="R81" s="7"/>
      <c r="S81" s="7"/>
      <c r="T81" s="7"/>
      <c r="U81" s="7"/>
      <c r="V81" s="7"/>
      <c r="W81" s="7"/>
    </row>
    <row r="82" spans="1:23" x14ac:dyDescent="0.3">
      <c r="A82" s="7"/>
      <c r="B82" s="7"/>
      <c r="C82" s="7"/>
      <c r="D82" s="7"/>
      <c r="E82" s="7"/>
      <c r="F82" s="7"/>
      <c r="G82" s="7"/>
      <c r="H82" s="7"/>
      <c r="I82" s="7"/>
      <c r="J82" s="7"/>
      <c r="K82" s="7"/>
      <c r="L82" s="7"/>
      <c r="M82" s="7"/>
      <c r="N82" s="7"/>
      <c r="O82" s="7"/>
      <c r="P82" s="7"/>
      <c r="Q82" s="7"/>
      <c r="R82" s="7"/>
      <c r="S82" s="7"/>
      <c r="T82" s="7"/>
      <c r="U82" s="7"/>
      <c r="V82" s="7"/>
      <c r="W82" s="7"/>
    </row>
    <row r="83" spans="1:23" x14ac:dyDescent="0.3">
      <c r="A83" s="7"/>
      <c r="B83" s="7"/>
      <c r="C83" s="7"/>
      <c r="D83" s="7"/>
      <c r="E83" s="7"/>
      <c r="F83" s="7"/>
      <c r="G83" s="7"/>
      <c r="H83" s="7"/>
      <c r="I83" s="7"/>
      <c r="J83" s="7"/>
      <c r="K83" s="7"/>
      <c r="L83" s="7"/>
      <c r="M83" s="7"/>
      <c r="N83" s="7"/>
      <c r="O83" s="7"/>
      <c r="P83" s="7"/>
      <c r="Q83" s="7"/>
      <c r="R83" s="7"/>
      <c r="S83" s="7"/>
      <c r="T83" s="7"/>
      <c r="U83" s="7"/>
      <c r="V83" s="7"/>
      <c r="W83" s="7"/>
    </row>
    <row r="84" spans="1:23" x14ac:dyDescent="0.3">
      <c r="A84" s="7"/>
      <c r="B84" s="7"/>
      <c r="C84" s="7"/>
      <c r="D84" s="7"/>
      <c r="E84" s="7"/>
      <c r="F84" s="7"/>
      <c r="G84" s="7"/>
      <c r="H84" s="7"/>
      <c r="I84" s="7"/>
      <c r="J84" s="7"/>
      <c r="K84" s="7"/>
      <c r="L84" s="7"/>
      <c r="M84" s="7"/>
      <c r="N84" s="7"/>
      <c r="O84" s="7"/>
      <c r="P84" s="7"/>
      <c r="Q84" s="7"/>
      <c r="R84" s="7"/>
      <c r="S84" s="7"/>
      <c r="T84" s="7"/>
      <c r="U84" s="7"/>
      <c r="V84" s="7"/>
      <c r="W84" s="7"/>
    </row>
    <row r="85" spans="1:23" x14ac:dyDescent="0.3">
      <c r="A85" s="7"/>
      <c r="B85" s="7"/>
      <c r="C85" s="7"/>
      <c r="D85" s="7"/>
      <c r="E85" s="7"/>
      <c r="F85" s="7"/>
      <c r="G85" s="7"/>
      <c r="H85" s="7"/>
      <c r="I85" s="7"/>
      <c r="J85" s="7"/>
      <c r="K85" s="7"/>
      <c r="L85" s="7"/>
      <c r="M85" s="7"/>
      <c r="N85" s="7"/>
      <c r="O85" s="7"/>
      <c r="P85" s="7"/>
      <c r="Q85" s="7"/>
      <c r="R85" s="7"/>
      <c r="S85" s="7"/>
      <c r="T85" s="7"/>
      <c r="U85" s="7"/>
      <c r="V85" s="7"/>
      <c r="W85" s="7"/>
    </row>
    <row r="86" spans="1:23" x14ac:dyDescent="0.3">
      <c r="A86" s="7"/>
      <c r="B86" s="7"/>
      <c r="C86" s="7"/>
      <c r="D86" s="7"/>
      <c r="E86" s="7"/>
      <c r="F86" s="7"/>
      <c r="G86" s="7"/>
      <c r="H86" s="7"/>
      <c r="I86" s="7"/>
      <c r="J86" s="7"/>
      <c r="K86" s="7"/>
      <c r="L86" s="7"/>
      <c r="M86" s="7"/>
      <c r="N86" s="7"/>
      <c r="O86" s="7"/>
      <c r="P86" s="7"/>
      <c r="Q86" s="7"/>
      <c r="R86" s="7"/>
      <c r="S86" s="7"/>
      <c r="T86" s="7"/>
      <c r="U86" s="7"/>
      <c r="V86" s="7"/>
      <c r="W86" s="7"/>
    </row>
    <row r="87" spans="1:23" x14ac:dyDescent="0.3">
      <c r="A87" s="7"/>
      <c r="B87" s="7"/>
      <c r="C87" s="7"/>
      <c r="D87" s="7"/>
      <c r="E87" s="7"/>
      <c r="F87" s="7"/>
      <c r="G87" s="7"/>
      <c r="H87" s="7"/>
      <c r="I87" s="7"/>
      <c r="J87" s="7"/>
      <c r="K87" s="7"/>
      <c r="L87" s="7"/>
      <c r="M87" s="7"/>
      <c r="N87" s="7"/>
      <c r="O87" s="7"/>
      <c r="P87" s="7"/>
      <c r="Q87" s="7"/>
      <c r="R87" s="7"/>
      <c r="S87" s="7"/>
      <c r="T87" s="7"/>
      <c r="U87" s="7"/>
      <c r="V87" s="7"/>
      <c r="W87" s="7"/>
    </row>
    <row r="88" spans="1:23" x14ac:dyDescent="0.3">
      <c r="A88" s="7"/>
      <c r="B88" s="7"/>
      <c r="C88" s="7"/>
      <c r="D88" s="7"/>
      <c r="E88" s="7"/>
      <c r="F88" s="7"/>
      <c r="G88" s="7"/>
      <c r="H88" s="7"/>
      <c r="I88" s="7"/>
      <c r="J88" s="7"/>
      <c r="K88" s="7"/>
      <c r="L88" s="7"/>
      <c r="M88" s="7"/>
      <c r="N88" s="7"/>
      <c r="O88" s="7"/>
      <c r="P88" s="7"/>
      <c r="Q88" s="7"/>
      <c r="R88" s="7"/>
      <c r="S88" s="7"/>
      <c r="T88" s="7"/>
      <c r="U88" s="7"/>
      <c r="V88" s="7"/>
      <c r="W88" s="7"/>
    </row>
    <row r="89" spans="1:23" x14ac:dyDescent="0.3">
      <c r="A89" s="7"/>
      <c r="B89" s="7"/>
      <c r="C89" s="7"/>
      <c r="D89" s="7"/>
      <c r="E89" s="7"/>
      <c r="F89" s="7"/>
      <c r="G89" s="7"/>
      <c r="H89" s="7"/>
      <c r="I89" s="7"/>
      <c r="J89" s="7"/>
      <c r="K89" s="7"/>
      <c r="L89" s="7"/>
      <c r="M89" s="7"/>
      <c r="N89" s="7"/>
      <c r="O89" s="7"/>
      <c r="P89" s="7"/>
      <c r="Q89" s="7"/>
      <c r="R89" s="7"/>
      <c r="S89" s="7"/>
      <c r="T89" s="7"/>
      <c r="U89" s="7"/>
      <c r="V89" s="7"/>
      <c r="W89" s="7"/>
    </row>
    <row r="90" spans="1:23" x14ac:dyDescent="0.3">
      <c r="A90" s="7"/>
      <c r="B90" s="7"/>
      <c r="C90" s="7"/>
      <c r="D90" s="7"/>
      <c r="E90" s="7"/>
      <c r="F90" s="7"/>
      <c r="G90" s="7"/>
      <c r="H90" s="7"/>
      <c r="I90" s="7"/>
      <c r="J90" s="7"/>
      <c r="K90" s="7"/>
      <c r="L90" s="7"/>
      <c r="M90" s="7"/>
      <c r="N90" s="7"/>
      <c r="O90" s="7"/>
      <c r="P90" s="7"/>
      <c r="Q90" s="7"/>
      <c r="R90" s="7"/>
      <c r="S90" s="7"/>
      <c r="T90" s="7"/>
      <c r="U90" s="7"/>
      <c r="V90" s="7"/>
      <c r="W90" s="7"/>
    </row>
    <row r="91" spans="1:23" x14ac:dyDescent="0.3">
      <c r="A91" s="7"/>
      <c r="B91" s="7"/>
      <c r="C91" s="7"/>
      <c r="D91" s="7"/>
      <c r="E91" s="7"/>
      <c r="F91" s="7"/>
      <c r="G91" s="7"/>
      <c r="H91" s="7"/>
      <c r="I91" s="7"/>
      <c r="J91" s="7"/>
      <c r="K91" s="7"/>
      <c r="L91" s="7"/>
      <c r="M91" s="7"/>
      <c r="N91" s="7"/>
      <c r="O91" s="7"/>
      <c r="P91" s="7"/>
      <c r="Q91" s="7"/>
      <c r="R91" s="7"/>
      <c r="S91" s="7"/>
      <c r="T91" s="7"/>
      <c r="U91" s="7"/>
      <c r="V91" s="7"/>
      <c r="W91" s="7"/>
    </row>
    <row r="92" spans="1:23" x14ac:dyDescent="0.3">
      <c r="A92" s="7"/>
      <c r="B92" s="7"/>
      <c r="C92" s="7"/>
      <c r="D92" s="7"/>
      <c r="E92" s="7"/>
      <c r="F92" s="7"/>
      <c r="G92" s="7"/>
      <c r="H92" s="7"/>
      <c r="I92" s="7"/>
      <c r="J92" s="7"/>
      <c r="K92" s="7"/>
      <c r="L92" s="7"/>
      <c r="M92" s="7"/>
      <c r="N92" s="7"/>
      <c r="O92" s="7"/>
      <c r="P92" s="7"/>
      <c r="Q92" s="7"/>
      <c r="R92" s="7"/>
      <c r="S92" s="7"/>
      <c r="T92" s="7"/>
      <c r="U92" s="7"/>
      <c r="V92" s="7"/>
      <c r="W92" s="7"/>
    </row>
    <row r="93" spans="1:23" x14ac:dyDescent="0.3">
      <c r="A93" s="7"/>
      <c r="B93" s="7"/>
      <c r="C93" s="7"/>
      <c r="D93" s="7"/>
      <c r="E93" s="7"/>
      <c r="F93" s="7"/>
      <c r="G93" s="7"/>
      <c r="H93" s="7"/>
      <c r="I93" s="7"/>
      <c r="J93" s="7"/>
      <c r="K93" s="7"/>
      <c r="L93" s="7"/>
      <c r="M93" s="7"/>
      <c r="N93" s="7"/>
      <c r="O93" s="7"/>
      <c r="P93" s="7"/>
      <c r="Q93" s="7"/>
      <c r="R93" s="7"/>
      <c r="S93" s="7"/>
      <c r="T93" s="7"/>
      <c r="U93" s="7"/>
      <c r="V93" s="7"/>
      <c r="W93" s="7"/>
    </row>
    <row r="94" spans="1:23" x14ac:dyDescent="0.3">
      <c r="A94" s="7"/>
      <c r="B94" s="7"/>
      <c r="C94" s="7"/>
      <c r="D94" s="7"/>
      <c r="E94" s="7"/>
      <c r="F94" s="7"/>
      <c r="G94" s="7"/>
      <c r="H94" s="7"/>
      <c r="I94" s="7"/>
      <c r="J94" s="7"/>
      <c r="K94" s="7"/>
      <c r="L94" s="7"/>
      <c r="M94" s="7"/>
      <c r="N94" s="7"/>
      <c r="O94" s="7"/>
      <c r="P94" s="7"/>
      <c r="Q94" s="7"/>
      <c r="R94" s="7"/>
      <c r="S94" s="7"/>
      <c r="T94" s="7"/>
      <c r="U94" s="7"/>
      <c r="V94" s="7"/>
      <c r="W94" s="7"/>
    </row>
    <row r="95" spans="1:23" x14ac:dyDescent="0.3">
      <c r="A95" s="7"/>
      <c r="B95" s="7"/>
      <c r="C95" s="7"/>
      <c r="D95" s="7"/>
      <c r="E95" s="7"/>
      <c r="F95" s="7"/>
      <c r="G95" s="7"/>
      <c r="H95" s="7"/>
      <c r="I95" s="7"/>
      <c r="J95" s="7"/>
      <c r="K95" s="7"/>
      <c r="L95" s="7"/>
      <c r="M95" s="7"/>
      <c r="N95" s="7"/>
      <c r="O95" s="7"/>
      <c r="P95" s="7"/>
      <c r="Q95" s="7"/>
      <c r="R95" s="7"/>
      <c r="S95" s="7"/>
      <c r="T95" s="7"/>
      <c r="U95" s="7"/>
      <c r="V95" s="7"/>
      <c r="W95" s="7"/>
    </row>
  </sheetData>
  <sheetProtection algorithmName="SHA-512" hashValue="llkxvzM39lt4hRIzq+5uJI27R8pI5QGQr9GLt5xMEyzxy41m+WdtXNAssuppKsgNRuknk2V1ZMBmsdvTSN4YqQ==" saltValue="v8iBt4dHl12srP7H9i0WjA==" spinCount="100000" sheet="1" objects="1" scenarios="1" selectLockedCells="1"/>
  <mergeCells count="8">
    <mergeCell ref="A8:J8"/>
    <mergeCell ref="B40:D40"/>
    <mergeCell ref="B41:D41"/>
    <mergeCell ref="A38:H38"/>
    <mergeCell ref="B4:C4"/>
    <mergeCell ref="B6:C6"/>
    <mergeCell ref="F4:G4"/>
    <mergeCell ref="F6:G6"/>
  </mergeCells>
  <dataValidations count="3">
    <dataValidation type="list" allowBlank="1" showInputMessage="1" showErrorMessage="1" sqref="B13">
      <formula1>"Amarillo, Dallas, El Paso, Houston, Corpus Christi"</formula1>
    </dataValidation>
    <dataValidation type="list" allowBlank="1" showInputMessage="1" showErrorMessage="1" sqref="B12">
      <formula1>"Retrofit, New Construction"</formula1>
    </dataValidation>
    <dataValidation type="list" allowBlank="1" showInputMessage="1" showErrorMessage="1" sqref="C16:C36">
      <formula1>"Medium Temperature, Low Temperature"</formula1>
    </dataValidation>
  </dataValidations>
  <hyperlinks>
    <hyperlink ref="A11" location="Instructions!D1" display="Go to Instructions --&gt;"/>
  </hyperlinks>
  <pageMargins left="0.75" right="0.5" top="0.6" bottom="0.78" header="0.5" footer="0.5"/>
  <pageSetup scale="71" orientation="portrait" r:id="rId1"/>
  <headerFooter alignWithMargins="0">
    <oddFooter>&amp;L&amp;"Arial,Regular"&amp;9v5.0 (2005): &amp;A&amp;R&amp;"Arial Black,Regular"&amp;9&amp;P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95"/>
  <sheetViews>
    <sheetView topLeftCell="A17" zoomScaleNormal="100" zoomScaleSheetLayoutView="100" workbookViewId="0">
      <selection activeCell="B17" sqref="B17"/>
    </sheetView>
  </sheetViews>
  <sheetFormatPr defaultColWidth="9.109375" defaultRowHeight="15.6" x14ac:dyDescent="0.3"/>
  <cols>
    <col min="1" max="1" width="20" style="8" customWidth="1"/>
    <col min="2" max="2" width="11.109375" style="8" customWidth="1"/>
    <col min="3" max="3" width="29.109375" style="8" customWidth="1"/>
    <col min="4" max="4" width="20.6640625" style="8" customWidth="1"/>
    <col min="5" max="5" width="24.44140625" style="8" customWidth="1"/>
    <col min="6" max="6" width="26" style="8" customWidth="1"/>
    <col min="7" max="10" width="12.6640625" style="8" customWidth="1"/>
    <col min="11" max="11" width="12.109375" style="8" customWidth="1"/>
    <col min="12" max="16384" width="9.109375" style="8"/>
  </cols>
  <sheetData>
    <row r="1" spans="1:25" ht="18" x14ac:dyDescent="0.35">
      <c r="A1" s="2" t="s">
        <v>96</v>
      </c>
      <c r="B1" s="3"/>
      <c r="C1" s="3"/>
      <c r="D1" s="3"/>
      <c r="E1" s="4" t="s">
        <v>97</v>
      </c>
      <c r="F1" s="3"/>
      <c r="G1" s="3"/>
      <c r="H1" s="5"/>
      <c r="I1" s="6"/>
      <c r="J1" s="6"/>
      <c r="K1" s="7"/>
      <c r="L1" s="7"/>
      <c r="M1" s="7"/>
      <c r="N1" s="7"/>
      <c r="O1" s="7"/>
      <c r="P1" s="7"/>
      <c r="Q1" s="7"/>
      <c r="R1" s="7"/>
      <c r="S1" s="7"/>
      <c r="T1" s="7"/>
      <c r="U1" s="7"/>
      <c r="V1" s="7"/>
      <c r="W1" s="7"/>
    </row>
    <row r="2" spans="1:25" ht="23.25" customHeight="1" thickBot="1" x14ac:dyDescent="0.35">
      <c r="A2" s="9" t="s">
        <v>2</v>
      </c>
      <c r="B2" s="10"/>
      <c r="C2" s="10"/>
      <c r="D2" s="10"/>
      <c r="E2" s="10"/>
      <c r="F2" s="10"/>
      <c r="G2" s="10"/>
      <c r="H2" s="11"/>
      <c r="I2" s="6"/>
      <c r="J2" s="6"/>
      <c r="K2" s="7"/>
      <c r="L2" s="7"/>
      <c r="M2" s="7"/>
      <c r="N2" s="7"/>
      <c r="O2" s="7"/>
      <c r="P2" s="7"/>
      <c r="Q2" s="7"/>
      <c r="R2" s="7"/>
      <c r="S2" s="7"/>
      <c r="T2" s="7"/>
      <c r="U2" s="7"/>
      <c r="V2" s="7"/>
      <c r="W2" s="7"/>
    </row>
    <row r="3" spans="1:25" ht="15.75" customHeight="1" x14ac:dyDescent="0.3">
      <c r="A3" s="12"/>
      <c r="B3" s="12"/>
      <c r="C3" s="12"/>
      <c r="D3" s="12"/>
      <c r="E3" s="12"/>
      <c r="F3" s="12"/>
      <c r="G3" s="12"/>
      <c r="H3" s="12"/>
      <c r="I3" s="12"/>
      <c r="J3" s="12"/>
      <c r="K3" s="12"/>
      <c r="L3" s="7"/>
      <c r="M3" s="7"/>
      <c r="N3" s="7"/>
      <c r="O3" s="7"/>
      <c r="P3" s="7"/>
      <c r="Q3" s="7"/>
      <c r="R3" s="7"/>
      <c r="S3" s="7"/>
      <c r="T3" s="7"/>
      <c r="U3" s="7"/>
      <c r="V3" s="7"/>
      <c r="W3" s="7"/>
    </row>
    <row r="4" spans="1:25" ht="21" customHeight="1" x14ac:dyDescent="0.3">
      <c r="A4" s="13" t="s">
        <v>98</v>
      </c>
      <c r="B4" s="143"/>
      <c r="C4" s="144"/>
      <c r="E4" s="13" t="s">
        <v>99</v>
      </c>
      <c r="F4" s="145"/>
      <c r="G4" s="146"/>
      <c r="H4" s="6"/>
      <c r="J4" s="7"/>
      <c r="K4" s="7"/>
      <c r="L4" s="7"/>
      <c r="M4" s="7"/>
      <c r="N4" s="7"/>
      <c r="O4" s="7"/>
      <c r="P4" s="7"/>
      <c r="Q4" s="7"/>
      <c r="R4" s="7"/>
      <c r="S4" s="7"/>
      <c r="T4" s="7"/>
      <c r="U4" s="7"/>
      <c r="V4" s="7"/>
      <c r="W4" s="7"/>
    </row>
    <row r="5" spans="1:25" ht="9" customHeight="1" x14ac:dyDescent="0.3">
      <c r="A5" s="13"/>
      <c r="B5" s="14"/>
      <c r="C5" s="15"/>
      <c r="D5" s="15"/>
      <c r="E5" s="16"/>
      <c r="F5" s="16"/>
      <c r="G5" s="16"/>
      <c r="H5" s="6"/>
      <c r="I5" s="6"/>
      <c r="J5" s="7"/>
      <c r="K5" s="7"/>
      <c r="L5" s="7"/>
      <c r="M5" s="7"/>
      <c r="N5" s="7"/>
      <c r="O5" s="7"/>
      <c r="P5" s="7"/>
      <c r="Q5" s="7"/>
      <c r="R5" s="7"/>
      <c r="S5" s="7"/>
      <c r="T5" s="7"/>
      <c r="U5" s="7"/>
      <c r="V5" s="7"/>
      <c r="W5" s="7"/>
    </row>
    <row r="6" spans="1:25" ht="21.75" customHeight="1" x14ac:dyDescent="0.3">
      <c r="A6" s="13" t="s">
        <v>100</v>
      </c>
      <c r="B6" s="145"/>
      <c r="C6" s="146"/>
      <c r="E6" s="13" t="s">
        <v>101</v>
      </c>
      <c r="F6" s="145"/>
      <c r="G6" s="146"/>
      <c r="H6" s="6"/>
      <c r="I6" s="6"/>
      <c r="J6" s="7"/>
      <c r="K6" s="7"/>
      <c r="L6" s="7"/>
      <c r="M6" s="7"/>
      <c r="N6" s="7"/>
      <c r="O6" s="7"/>
      <c r="P6" s="7"/>
      <c r="Q6" s="7"/>
      <c r="R6" s="7"/>
      <c r="S6" s="7"/>
      <c r="T6" s="7"/>
      <c r="U6" s="7"/>
      <c r="V6" s="7"/>
      <c r="W6" s="7"/>
    </row>
    <row r="7" spans="1:25" ht="17.399999999999999" x14ac:dyDescent="0.3">
      <c r="A7" s="17"/>
      <c r="B7" s="17"/>
      <c r="C7" s="17"/>
      <c r="D7" s="17"/>
      <c r="E7" s="17"/>
      <c r="F7" s="17"/>
      <c r="G7" s="17"/>
      <c r="H7" s="17"/>
      <c r="I7" s="17"/>
      <c r="J7" s="17"/>
      <c r="K7" s="18"/>
      <c r="L7" s="7"/>
      <c r="M7" s="7"/>
      <c r="N7" s="7"/>
      <c r="O7" s="7"/>
      <c r="P7" s="7"/>
      <c r="Q7" s="7"/>
      <c r="R7" s="7"/>
      <c r="S7" s="7"/>
      <c r="T7" s="7"/>
      <c r="U7" s="7"/>
      <c r="V7" s="7"/>
      <c r="W7" s="7"/>
    </row>
    <row r="8" spans="1:25" x14ac:dyDescent="0.3">
      <c r="A8" s="135"/>
      <c r="B8" s="135"/>
      <c r="C8" s="135"/>
      <c r="D8" s="135"/>
      <c r="E8" s="135"/>
      <c r="F8" s="135"/>
      <c r="G8" s="135"/>
      <c r="H8" s="135"/>
      <c r="I8" s="135"/>
      <c r="J8" s="135"/>
      <c r="K8" s="7"/>
      <c r="L8" s="7"/>
      <c r="M8" s="7"/>
      <c r="N8" s="7"/>
      <c r="O8" s="7"/>
      <c r="P8" s="7"/>
      <c r="Q8" s="7"/>
      <c r="R8" s="7"/>
      <c r="S8" s="7"/>
      <c r="T8" s="7"/>
      <c r="U8" s="7"/>
      <c r="V8" s="7"/>
      <c r="W8" s="7"/>
    </row>
    <row r="9" spans="1:25" ht="16.2" x14ac:dyDescent="0.3">
      <c r="A9" s="19"/>
      <c r="B9" s="20"/>
      <c r="C9" s="20"/>
      <c r="D9" s="20"/>
      <c r="E9" s="20"/>
      <c r="F9" s="20"/>
      <c r="G9" s="20"/>
      <c r="H9" s="19"/>
      <c r="I9" s="19"/>
      <c r="J9" s="19"/>
      <c r="K9" s="7"/>
      <c r="L9" s="7"/>
      <c r="M9" s="7"/>
      <c r="N9" s="7"/>
      <c r="O9" s="7"/>
      <c r="P9" s="7"/>
      <c r="Q9" s="7"/>
      <c r="R9" s="7"/>
      <c r="S9" s="7"/>
      <c r="T9" s="7"/>
      <c r="U9" s="7"/>
      <c r="V9" s="7"/>
      <c r="W9" s="7"/>
    </row>
    <row r="10" spans="1:25" x14ac:dyDescent="0.3">
      <c r="A10" s="21" t="s">
        <v>102</v>
      </c>
      <c r="B10" s="22"/>
      <c r="C10" s="22"/>
      <c r="D10" s="22"/>
      <c r="E10" s="22"/>
      <c r="F10" s="22"/>
      <c r="G10" s="22"/>
      <c r="H10" s="22"/>
      <c r="I10" s="7"/>
      <c r="J10" s="7"/>
      <c r="K10" s="7"/>
      <c r="L10" s="7"/>
      <c r="M10" s="7"/>
      <c r="N10" s="7"/>
      <c r="O10" s="7"/>
      <c r="P10" s="7"/>
      <c r="Q10" s="7"/>
      <c r="R10" s="7"/>
      <c r="S10" s="7"/>
      <c r="T10" s="7"/>
      <c r="U10" s="7"/>
    </row>
    <row r="11" spans="1:25" x14ac:dyDescent="0.3">
      <c r="A11" s="82" t="s">
        <v>103</v>
      </c>
      <c r="B11" s="24"/>
      <c r="C11" s="25"/>
      <c r="D11" s="25"/>
      <c r="E11" s="25"/>
      <c r="F11" s="24"/>
      <c r="G11" s="24"/>
      <c r="H11" s="26"/>
      <c r="I11" s="26"/>
      <c r="J11" s="26"/>
      <c r="K11" s="7"/>
      <c r="L11" s="7"/>
      <c r="M11" s="7"/>
      <c r="N11" s="7"/>
      <c r="O11" s="7"/>
      <c r="P11" s="7"/>
      <c r="Q11" s="7"/>
      <c r="R11" s="7"/>
      <c r="S11" s="7"/>
      <c r="T11" s="7"/>
      <c r="U11" s="7"/>
      <c r="V11" s="7"/>
      <c r="W11" s="7"/>
    </row>
    <row r="12" spans="1:25" x14ac:dyDescent="0.3">
      <c r="A12" s="27" t="s">
        <v>104</v>
      </c>
      <c r="B12" s="28" t="s">
        <v>105</v>
      </c>
      <c r="C12" s="25"/>
      <c r="D12" s="25"/>
      <c r="E12" s="25"/>
      <c r="F12" s="24"/>
      <c r="G12" s="24"/>
      <c r="H12" s="26"/>
      <c r="I12" s="26"/>
      <c r="J12" s="26"/>
      <c r="K12" s="7"/>
      <c r="L12" s="7"/>
      <c r="M12" s="7"/>
      <c r="N12" s="7"/>
      <c r="O12" s="7"/>
      <c r="P12" s="7"/>
      <c r="Q12" s="7"/>
      <c r="R12" s="7"/>
      <c r="S12" s="7"/>
      <c r="T12" s="7"/>
      <c r="U12" s="7"/>
      <c r="V12" s="7"/>
      <c r="W12" s="7"/>
    </row>
    <row r="13" spans="1:25" x14ac:dyDescent="0.3">
      <c r="A13" s="27" t="s">
        <v>106</v>
      </c>
      <c r="B13" s="28" t="s">
        <v>107</v>
      </c>
      <c r="C13" s="25"/>
      <c r="D13" s="25"/>
      <c r="E13" s="25"/>
      <c r="F13" s="24"/>
      <c r="G13" s="24"/>
      <c r="H13" s="26"/>
      <c r="I13" s="26"/>
      <c r="J13" s="26"/>
      <c r="K13" s="7"/>
      <c r="L13" s="7"/>
      <c r="M13" s="7"/>
      <c r="N13" s="7"/>
      <c r="O13" s="7"/>
      <c r="P13" s="7"/>
      <c r="Q13" s="7"/>
      <c r="R13" s="7"/>
      <c r="S13" s="7"/>
      <c r="T13" s="7"/>
      <c r="U13" s="7"/>
      <c r="V13" s="7"/>
      <c r="W13" s="7"/>
    </row>
    <row r="14" spans="1:25" x14ac:dyDescent="0.3">
      <c r="A14" s="23"/>
      <c r="B14" s="24"/>
      <c r="C14" s="25"/>
      <c r="D14" s="25"/>
      <c r="E14" s="25"/>
      <c r="F14" s="24"/>
      <c r="G14" s="24"/>
      <c r="H14" s="26"/>
      <c r="I14" s="26"/>
      <c r="J14" s="26"/>
      <c r="K14" s="7"/>
      <c r="L14" s="7"/>
      <c r="M14" s="7"/>
      <c r="N14" s="7"/>
      <c r="O14" s="7"/>
      <c r="P14" s="7"/>
      <c r="Q14" s="7"/>
      <c r="R14" s="7"/>
      <c r="S14" s="7"/>
      <c r="T14" s="7"/>
      <c r="U14" s="7"/>
      <c r="V14" s="7"/>
      <c r="W14" s="7"/>
    </row>
    <row r="15" spans="1:25" ht="31.2" x14ac:dyDescent="0.3">
      <c r="A15" s="46" t="s">
        <v>127</v>
      </c>
      <c r="B15" s="47" t="s">
        <v>109</v>
      </c>
      <c r="C15" s="37"/>
      <c r="D15" s="47" t="s">
        <v>128</v>
      </c>
      <c r="E15" s="48" t="s">
        <v>129</v>
      </c>
      <c r="F15" s="46" t="s">
        <v>130</v>
      </c>
      <c r="G15" s="47" t="s">
        <v>112</v>
      </c>
      <c r="H15" s="47" t="s">
        <v>113</v>
      </c>
      <c r="I15" s="29"/>
      <c r="J15" s="30"/>
      <c r="K15" s="26"/>
      <c r="L15" s="26"/>
      <c r="M15" s="7"/>
      <c r="N15" s="7"/>
      <c r="O15" s="7"/>
      <c r="P15" s="7"/>
      <c r="Q15" s="7"/>
      <c r="R15" s="7"/>
      <c r="S15" s="7"/>
      <c r="T15" s="7"/>
      <c r="U15" s="7"/>
      <c r="V15" s="7"/>
      <c r="W15" s="7"/>
      <c r="X15" s="7"/>
      <c r="Y15" s="7"/>
    </row>
    <row r="16" spans="1:25" x14ac:dyDescent="0.3">
      <c r="A16" s="38">
        <v>1</v>
      </c>
      <c r="B16" s="40"/>
      <c r="C16" s="37"/>
      <c r="D16" s="40"/>
      <c r="E16" s="40"/>
      <c r="F16" s="40"/>
      <c r="G16" s="41" t="str">
        <f>IF(OR(B16="",D16="",E16="",F16="",$B$13=""),"",B16*(VLOOKUP(D16,'Lookup Values'!$M$3:$T$8,4,FALSE)-VLOOKUP(D16,'Lookup Values'!$M$3:$T$8,8,FALSE))/1000*'Lookup Values'!$N$12*IF(E16="Cooler",'Lookup Values'!$N$13,'Lookup Values'!$N$14)*(1+1/IF(E16="Cooler",VLOOKUP($B$13,'Lookup Values'!$C$8:$I$12,6,FALSE),VLOOKUP($B$13,'Lookup Values'!$C$8:$I$12,7,FALSE))))</f>
        <v/>
      </c>
      <c r="H16" s="31" t="str">
        <f>IF(OR(B16="",D16="",E16="",F16="",$B$13=""),"",G16*IF(E16="Cooler",'Lookup Values'!$N$16,'Lookup Values'!$O$16)*(1-IF(F16="Yes",'Lookup Values'!$N$18,'Lookup Values'!$O$18)))</f>
        <v/>
      </c>
      <c r="I16" s="114"/>
      <c r="J16" s="26"/>
      <c r="K16" s="26"/>
      <c r="L16" s="26"/>
      <c r="M16" s="7"/>
      <c r="N16" s="7"/>
      <c r="O16" s="7"/>
      <c r="P16" s="7"/>
      <c r="Q16" s="7"/>
      <c r="R16" s="7"/>
      <c r="S16" s="7"/>
      <c r="T16" s="7"/>
      <c r="U16" s="7"/>
      <c r="V16" s="7"/>
      <c r="W16" s="7"/>
      <c r="X16" s="7"/>
      <c r="Y16" s="7"/>
    </row>
    <row r="17" spans="1:25" x14ac:dyDescent="0.3">
      <c r="A17" s="38">
        <v>2</v>
      </c>
      <c r="B17" s="40"/>
      <c r="C17" s="37"/>
      <c r="D17" s="40"/>
      <c r="E17" s="40"/>
      <c r="F17" s="40"/>
      <c r="G17" s="41" t="str">
        <f>IF(OR(B17="",D17="",E17="",F17="",$B$13=""),"",B17*(VLOOKUP(D17,'Lookup Values'!$M$3:$T$8,4,FALSE)-VLOOKUP(D17,'Lookup Values'!$M$3:$T$8,8,FALSE))/1000*'Lookup Values'!$N$12*IF(E17="Cooler",'Lookup Values'!$N$13,'Lookup Values'!$N$14)*(1+1/IF(E17="Cooler",VLOOKUP($B$13,'Lookup Values'!$C$8:$I$12,6,FALSE),VLOOKUP($B$13,'Lookup Values'!$C$8:$I$12,7,FALSE))))</f>
        <v/>
      </c>
      <c r="H17" s="31" t="str">
        <f>IF(OR(B17="",D17="",E17="",F17="",$B$13=""),"",G17*IF(E17="Cooler",'Lookup Values'!$N$16,'Lookup Values'!$O$16)*(1-IF(F17="Yes",'Lookup Values'!$N$18,'Lookup Values'!$O$18)))</f>
        <v/>
      </c>
      <c r="I17" s="29"/>
      <c r="J17" s="26"/>
      <c r="K17" s="26"/>
      <c r="L17" s="26"/>
      <c r="M17" s="7"/>
      <c r="N17" s="7"/>
      <c r="O17" s="7"/>
      <c r="P17" s="7"/>
      <c r="Q17" s="7"/>
      <c r="R17" s="7"/>
      <c r="S17" s="7"/>
      <c r="T17" s="7"/>
      <c r="U17" s="7"/>
      <c r="V17" s="7"/>
      <c r="W17" s="7"/>
      <c r="X17" s="7"/>
      <c r="Y17" s="7"/>
    </row>
    <row r="18" spans="1:25" x14ac:dyDescent="0.3">
      <c r="A18" s="38">
        <v>3</v>
      </c>
      <c r="B18" s="40"/>
      <c r="C18" s="37"/>
      <c r="D18" s="40"/>
      <c r="E18" s="40"/>
      <c r="F18" s="40"/>
      <c r="G18" s="41" t="str">
        <f>IF(OR(B18="",D18="",E18="",F18="",$B$13=""),"",B18*(VLOOKUP(D18,'Lookup Values'!$M$3:$T$8,4,FALSE)-VLOOKUP(D18,'Lookup Values'!$M$3:$T$8,8,FALSE))/1000*'Lookup Values'!$N$12*IF(E18="Cooler",'Lookup Values'!$N$13,'Lookup Values'!$N$14)*(1+1/IF(E18="Cooler",VLOOKUP($B$13,'Lookup Values'!$C$8:$I$12,6,FALSE),VLOOKUP($B$13,'Lookup Values'!$C$8:$I$12,7,FALSE))))</f>
        <v/>
      </c>
      <c r="H18" s="31" t="str">
        <f>IF(OR(B18="",D18="",E18="",F18="",$B$13=""),"",G18*IF(E18="Cooler",'Lookup Values'!$N$16,'Lookup Values'!$O$16)*(1-IF(F18="Yes",'Lookup Values'!$N$18,'Lookup Values'!$O$18)))</f>
        <v/>
      </c>
      <c r="I18" s="29"/>
      <c r="J18" s="26"/>
      <c r="K18" s="26"/>
      <c r="L18" s="26"/>
      <c r="M18" s="7"/>
      <c r="N18" s="7"/>
      <c r="O18" s="7"/>
      <c r="P18" s="7"/>
      <c r="Q18" s="7"/>
      <c r="R18" s="7"/>
      <c r="S18" s="7"/>
      <c r="T18" s="7"/>
      <c r="U18" s="7"/>
      <c r="V18" s="7"/>
      <c r="W18" s="7"/>
      <c r="X18" s="7"/>
      <c r="Y18" s="7"/>
    </row>
    <row r="19" spans="1:25" x14ac:dyDescent="0.3">
      <c r="A19" s="38">
        <v>4</v>
      </c>
      <c r="B19" s="40"/>
      <c r="C19" s="37"/>
      <c r="D19" s="40"/>
      <c r="E19" s="40"/>
      <c r="F19" s="40"/>
      <c r="G19" s="41" t="str">
        <f>IF(OR(B19="",D19="",E19="",F19="",$B$13=""),"",B19*(VLOOKUP(D19,'Lookup Values'!$M$3:$T$8,4,FALSE)-VLOOKUP(D19,'Lookup Values'!$M$3:$T$8,8,FALSE))/1000*'Lookup Values'!$N$12*IF(E19="Cooler",'Lookup Values'!$N$13,'Lookup Values'!$N$14)*(1+1/IF(E19="Cooler",VLOOKUP($B$13,'Lookup Values'!$C$8:$I$12,6,FALSE),VLOOKUP($B$13,'Lookup Values'!$C$8:$I$12,7,FALSE))))</f>
        <v/>
      </c>
      <c r="H19" s="31" t="str">
        <f>IF(OR(B19="",D19="",E19="",F19="",$B$13=""),"",G19*IF(E19="Cooler",'Lookup Values'!$N$16,'Lookup Values'!$O$16)*(1-IF(F19="Yes",'Lookup Values'!$N$18,'Lookup Values'!$O$18)))</f>
        <v/>
      </c>
      <c r="I19" s="29"/>
      <c r="J19" s="26"/>
      <c r="K19" s="26"/>
      <c r="L19" s="26"/>
      <c r="M19" s="7"/>
      <c r="N19" s="7"/>
      <c r="O19" s="7"/>
      <c r="P19" s="7"/>
      <c r="Q19" s="7"/>
      <c r="R19" s="7"/>
      <c r="S19" s="7"/>
      <c r="T19" s="7"/>
      <c r="U19" s="7"/>
      <c r="V19" s="7"/>
      <c r="W19" s="7"/>
      <c r="X19" s="7"/>
      <c r="Y19" s="7"/>
    </row>
    <row r="20" spans="1:25" x14ac:dyDescent="0.3">
      <c r="A20" s="38">
        <v>5</v>
      </c>
      <c r="B20" s="40"/>
      <c r="C20" s="37"/>
      <c r="D20" s="40"/>
      <c r="E20" s="40"/>
      <c r="F20" s="40"/>
      <c r="G20" s="41" t="str">
        <f>IF(OR(B20="",D20="",E20="",F20="",$B$13=""),"",B20*(VLOOKUP(D20,'Lookup Values'!$M$3:$T$8,4,FALSE)-VLOOKUP(D20,'Lookup Values'!$M$3:$T$8,8,FALSE))/1000*'Lookup Values'!$N$12*IF(E20="Cooler",'Lookup Values'!$N$13,'Lookup Values'!$N$14)*(1+1/IF(E20="Cooler",VLOOKUP($B$13,'Lookup Values'!$C$8:$I$12,6,FALSE),VLOOKUP($B$13,'Lookup Values'!$C$8:$I$12,7,FALSE))))</f>
        <v/>
      </c>
      <c r="H20" s="31" t="str">
        <f>IF(OR(B20="",D20="",E20="",F20="",$B$13=""),"",G20*IF(E20="Cooler",'Lookup Values'!$N$16,'Lookup Values'!$O$16)*(1-IF(F20="Yes",'Lookup Values'!$N$18,'Lookup Values'!$O$18)))</f>
        <v/>
      </c>
      <c r="I20" s="29"/>
      <c r="J20" s="26"/>
      <c r="K20" s="26"/>
      <c r="L20" s="26"/>
      <c r="M20" s="7"/>
      <c r="N20" s="7"/>
      <c r="O20" s="7"/>
      <c r="P20" s="7"/>
      <c r="Q20" s="7"/>
      <c r="R20" s="7"/>
      <c r="S20" s="7"/>
      <c r="T20" s="7"/>
      <c r="U20" s="7"/>
      <c r="V20" s="7"/>
      <c r="W20" s="7"/>
      <c r="X20" s="7"/>
      <c r="Y20" s="7"/>
    </row>
    <row r="21" spans="1:25" x14ac:dyDescent="0.3">
      <c r="A21" s="38">
        <v>6</v>
      </c>
      <c r="B21" s="40"/>
      <c r="C21" s="37"/>
      <c r="D21" s="40"/>
      <c r="E21" s="40"/>
      <c r="F21" s="40"/>
      <c r="G21" s="41" t="str">
        <f>IF(OR(B21="",D21="",E21="",F21="",$B$13=""),"",B21*(VLOOKUP(D21,'Lookup Values'!$M$3:$T$8,4,FALSE)-VLOOKUP(D21,'Lookup Values'!$M$3:$T$8,8,FALSE))/1000*'Lookup Values'!$N$12*IF(E21="Cooler",'Lookup Values'!$N$13,'Lookup Values'!$N$14)*(1+1/IF(E21="Cooler",VLOOKUP($B$13,'Lookup Values'!$C$8:$I$12,6,FALSE),VLOOKUP($B$13,'Lookup Values'!$C$8:$I$12,7,FALSE))))</f>
        <v/>
      </c>
      <c r="H21" s="31" t="str">
        <f>IF(OR(B21="",D21="",E21="",F21="",$B$13=""),"",G21*IF(E21="Cooler",'Lookup Values'!$N$16,'Lookup Values'!$O$16)*(1-IF(F21="Yes",'Lookup Values'!$N$18,'Lookup Values'!$O$18)))</f>
        <v/>
      </c>
      <c r="I21" s="29"/>
      <c r="J21" s="26"/>
      <c r="K21" s="26"/>
      <c r="L21" s="26"/>
      <c r="M21" s="7"/>
      <c r="N21" s="7"/>
      <c r="O21" s="7"/>
      <c r="P21" s="7"/>
      <c r="Q21" s="7"/>
      <c r="R21" s="7"/>
      <c r="S21" s="7"/>
      <c r="T21" s="7"/>
      <c r="U21" s="7"/>
      <c r="V21" s="7"/>
      <c r="W21" s="7"/>
      <c r="X21" s="7"/>
      <c r="Y21" s="7"/>
    </row>
    <row r="22" spans="1:25" x14ac:dyDescent="0.3">
      <c r="A22" s="38">
        <v>7</v>
      </c>
      <c r="B22" s="40"/>
      <c r="C22" s="37"/>
      <c r="D22" s="40"/>
      <c r="E22" s="40"/>
      <c r="F22" s="40"/>
      <c r="G22" s="41" t="str">
        <f>IF(OR(B22="",D22="",E22="",F22="",$B$13=""),"",B22*(VLOOKUP(D22,'Lookup Values'!$M$3:$T$8,4,FALSE)-VLOOKUP(D22,'Lookup Values'!$M$3:$T$8,8,FALSE))/1000*'Lookup Values'!$N$12*IF(E22="Cooler",'Lookup Values'!$N$13,'Lookup Values'!$N$14)*(1+1/IF(E22="Cooler",VLOOKUP($B$13,'Lookup Values'!$C$8:$I$12,6,FALSE),VLOOKUP($B$13,'Lookup Values'!$C$8:$I$12,7,FALSE))))</f>
        <v/>
      </c>
      <c r="H22" s="31" t="str">
        <f>IF(OR(B22="",D22="",E22="",F22="",$B$13=""),"",G22*IF(E22="Cooler",'Lookup Values'!$N$16,'Lookup Values'!$O$16)*(1-IF(F22="Yes",'Lookup Values'!$N$18,'Lookup Values'!$O$18)))</f>
        <v/>
      </c>
      <c r="I22" s="29"/>
      <c r="J22" s="26"/>
      <c r="K22" s="26"/>
      <c r="L22" s="26"/>
      <c r="M22" s="7"/>
      <c r="N22" s="7"/>
      <c r="O22" s="7"/>
      <c r="P22" s="7"/>
      <c r="Q22" s="7"/>
      <c r="R22" s="7"/>
      <c r="S22" s="7"/>
      <c r="T22" s="7"/>
      <c r="U22" s="7"/>
      <c r="V22" s="7"/>
      <c r="W22" s="7"/>
      <c r="X22" s="7"/>
      <c r="Y22" s="7"/>
    </row>
    <row r="23" spans="1:25" x14ac:dyDescent="0.3">
      <c r="A23" s="38">
        <v>8</v>
      </c>
      <c r="B23" s="40"/>
      <c r="C23" s="37"/>
      <c r="D23" s="40"/>
      <c r="E23" s="40"/>
      <c r="F23" s="40"/>
      <c r="G23" s="41" t="str">
        <f>IF(OR(B23="",D23="",E23="",F23="",$B$13=""),"",B23*(VLOOKUP(D23,'Lookup Values'!$M$3:$T$8,4,FALSE)-VLOOKUP(D23,'Lookup Values'!$M$3:$T$8,8,FALSE))/1000*'Lookup Values'!$N$12*IF(E23="Cooler",'Lookup Values'!$N$13,'Lookup Values'!$N$14)*(1+1/IF(E23="Cooler",VLOOKUP($B$13,'Lookup Values'!$C$8:$I$12,6,FALSE),VLOOKUP($B$13,'Lookup Values'!$C$8:$I$12,7,FALSE))))</f>
        <v/>
      </c>
      <c r="H23" s="31" t="str">
        <f>IF(OR(B23="",D23="",E23="",F23="",$B$13=""),"",G23*IF(E23="Cooler",'Lookup Values'!$N$16,'Lookup Values'!$O$16)*(1-IF(F23="Yes",'Lookup Values'!$N$18,'Lookup Values'!$O$18)))</f>
        <v/>
      </c>
      <c r="I23" s="29"/>
      <c r="J23" s="26"/>
      <c r="K23" s="26"/>
      <c r="L23" s="26"/>
      <c r="M23" s="7"/>
      <c r="N23" s="7"/>
      <c r="O23" s="7"/>
      <c r="P23" s="7"/>
      <c r="Q23" s="7"/>
      <c r="R23" s="7"/>
      <c r="S23" s="7"/>
      <c r="T23" s="7"/>
      <c r="U23" s="7"/>
      <c r="V23" s="7"/>
      <c r="W23" s="7"/>
      <c r="X23" s="7"/>
      <c r="Y23" s="7"/>
    </row>
    <row r="24" spans="1:25" x14ac:dyDescent="0.3">
      <c r="A24" s="38">
        <v>9</v>
      </c>
      <c r="B24" s="40"/>
      <c r="C24" s="37"/>
      <c r="D24" s="40"/>
      <c r="E24" s="40"/>
      <c r="F24" s="40"/>
      <c r="G24" s="41" t="str">
        <f>IF(OR(B24="",D24="",E24="",F24="",$B$13=""),"",B24*(VLOOKUP(D24,'Lookup Values'!$M$3:$T$8,4,FALSE)-VLOOKUP(D24,'Lookup Values'!$M$3:$T$8,8,FALSE))/1000*'Lookup Values'!$N$12*IF(E24="Cooler",'Lookup Values'!$N$13,'Lookup Values'!$N$14)*(1+1/IF(E24="Cooler",VLOOKUP($B$13,'Lookup Values'!$C$8:$I$12,6,FALSE),VLOOKUP($B$13,'Lookup Values'!$C$8:$I$12,7,FALSE))))</f>
        <v/>
      </c>
      <c r="H24" s="31" t="str">
        <f>IF(OR(B24="",D24="",E24="",F24="",$B$13=""),"",G24*IF(E24="Cooler",'Lookup Values'!$N$16,'Lookup Values'!$O$16)*(1-IF(F24="Yes",'Lookup Values'!$N$18,'Lookup Values'!$O$18)))</f>
        <v/>
      </c>
      <c r="I24" s="29"/>
      <c r="J24" s="26"/>
      <c r="K24" s="26"/>
      <c r="L24" s="26"/>
      <c r="M24" s="7"/>
      <c r="N24" s="7"/>
      <c r="O24" s="7"/>
      <c r="P24" s="7"/>
      <c r="Q24" s="7"/>
      <c r="R24" s="7"/>
      <c r="S24" s="7"/>
      <c r="T24" s="7"/>
      <c r="U24" s="7"/>
      <c r="V24" s="7"/>
      <c r="W24" s="7"/>
      <c r="X24" s="7"/>
      <c r="Y24" s="7"/>
    </row>
    <row r="25" spans="1:25" x14ac:dyDescent="0.3">
      <c r="A25" s="38">
        <v>10</v>
      </c>
      <c r="B25" s="40"/>
      <c r="C25" s="37"/>
      <c r="D25" s="40"/>
      <c r="E25" s="40"/>
      <c r="F25" s="40"/>
      <c r="G25" s="41" t="str">
        <f>IF(OR(B25="",D25="",E25="",F25="",$B$13=""),"",B25*(VLOOKUP(D25,'Lookup Values'!$M$3:$T$8,4,FALSE)-VLOOKUP(D25,'Lookup Values'!$M$3:$T$8,8,FALSE))/1000*'Lookup Values'!$N$12*IF(E25="Cooler",'Lookup Values'!$N$13,'Lookup Values'!$N$14)*(1+1/IF(E25="Cooler",VLOOKUP($B$13,'Lookup Values'!$C$8:$I$12,6,FALSE),VLOOKUP($B$13,'Lookup Values'!$C$8:$I$12,7,FALSE))))</f>
        <v/>
      </c>
      <c r="H25" s="31" t="str">
        <f>IF(OR(B25="",D25="",E25="",F25="",$B$13=""),"",G25*IF(E25="Cooler",'Lookup Values'!$N$16,'Lookup Values'!$O$16)*(1-IF(F25="Yes",'Lookup Values'!$N$18,'Lookup Values'!$O$18)))</f>
        <v/>
      </c>
      <c r="I25" s="29"/>
      <c r="J25" s="26"/>
      <c r="K25" s="26"/>
      <c r="L25" s="26"/>
      <c r="M25" s="7"/>
      <c r="N25" s="7"/>
      <c r="O25" s="7"/>
      <c r="P25" s="7"/>
      <c r="Q25" s="7"/>
      <c r="R25" s="7"/>
      <c r="S25" s="7"/>
      <c r="T25" s="7"/>
      <c r="U25" s="7"/>
      <c r="V25" s="7"/>
      <c r="W25" s="7"/>
      <c r="X25" s="7"/>
      <c r="Y25" s="7"/>
    </row>
    <row r="26" spans="1:25" x14ac:dyDescent="0.3">
      <c r="A26" s="38">
        <v>11</v>
      </c>
      <c r="B26" s="40"/>
      <c r="C26" s="37"/>
      <c r="D26" s="40"/>
      <c r="E26" s="40"/>
      <c r="F26" s="40"/>
      <c r="G26" s="41" t="str">
        <f>IF(OR(B26="",D26="",E26="",F26="",$B$13=""),"",B26*(VLOOKUP(D26,'Lookup Values'!$M$3:$T$8,4,FALSE)-VLOOKUP(D26,'Lookup Values'!$M$3:$T$8,8,FALSE))/1000*'Lookup Values'!$N$12*IF(E26="Cooler",'Lookup Values'!$N$13,'Lookup Values'!$N$14)*(1+1/IF(E26="Cooler",VLOOKUP($B$13,'Lookup Values'!$C$8:$I$12,6,FALSE),VLOOKUP($B$13,'Lookup Values'!$C$8:$I$12,7,FALSE))))</f>
        <v/>
      </c>
      <c r="H26" s="31" t="str">
        <f>IF(OR(B26="",D26="",E26="",F26="",$B$13=""),"",G26*IF(E26="Cooler",'Lookup Values'!$N$16,'Lookup Values'!$O$16)*(1-IF(F26="Yes",'Lookup Values'!$N$18,'Lookup Values'!$O$18)))</f>
        <v/>
      </c>
      <c r="I26" s="29"/>
      <c r="J26" s="26"/>
      <c r="K26" s="26"/>
      <c r="L26" s="26"/>
      <c r="M26" s="7"/>
      <c r="N26" s="7"/>
      <c r="O26" s="7"/>
      <c r="P26" s="7"/>
      <c r="Q26" s="7"/>
      <c r="R26" s="7"/>
      <c r="S26" s="7"/>
      <c r="T26" s="7"/>
      <c r="U26" s="7"/>
      <c r="V26" s="7"/>
      <c r="W26" s="7"/>
      <c r="X26" s="7"/>
      <c r="Y26" s="7"/>
    </row>
    <row r="27" spans="1:25" x14ac:dyDescent="0.3">
      <c r="A27" s="38">
        <v>12</v>
      </c>
      <c r="B27" s="40"/>
      <c r="C27" s="37"/>
      <c r="D27" s="40"/>
      <c r="E27" s="40"/>
      <c r="F27" s="40"/>
      <c r="G27" s="41" t="str">
        <f>IF(OR(B27="",D27="",E27="",F27="",$B$13=""),"",B27*(VLOOKUP(D27,'Lookup Values'!$M$3:$T$8,4,FALSE)-VLOOKUP(D27,'Lookup Values'!$M$3:$T$8,8,FALSE))/1000*'Lookup Values'!$N$12*IF(E27="Cooler",'Lookup Values'!$N$13,'Lookup Values'!$N$14)*(1+1/IF(E27="Cooler",VLOOKUP($B$13,'Lookup Values'!$C$8:$I$12,6,FALSE),VLOOKUP($B$13,'Lookup Values'!$C$8:$I$12,7,FALSE))))</f>
        <v/>
      </c>
      <c r="H27" s="31" t="str">
        <f>IF(OR(B27="",D27="",E27="",F27="",$B$13=""),"",G27*IF(E27="Cooler",'Lookup Values'!$N$16,'Lookup Values'!$O$16)*(1-IF(F27="Yes",'Lookup Values'!$N$18,'Lookup Values'!$O$18)))</f>
        <v/>
      </c>
      <c r="I27" s="29"/>
      <c r="J27" s="26"/>
      <c r="K27" s="26"/>
      <c r="L27" s="26"/>
      <c r="M27" s="7"/>
      <c r="N27" s="7"/>
      <c r="O27" s="7"/>
      <c r="P27" s="7"/>
      <c r="Q27" s="7"/>
      <c r="R27" s="7"/>
      <c r="S27" s="7"/>
      <c r="T27" s="7"/>
      <c r="U27" s="7"/>
      <c r="V27" s="7"/>
      <c r="W27" s="7"/>
      <c r="X27" s="7"/>
      <c r="Y27" s="7"/>
    </row>
    <row r="28" spans="1:25" x14ac:dyDescent="0.3">
      <c r="A28" s="38">
        <v>13</v>
      </c>
      <c r="B28" s="40"/>
      <c r="C28" s="37"/>
      <c r="D28" s="40"/>
      <c r="E28" s="40"/>
      <c r="F28" s="40"/>
      <c r="G28" s="41" t="str">
        <f>IF(OR(B28="",D28="",E28="",F28="",$B$13=""),"",B28*(VLOOKUP(D28,'Lookup Values'!$M$3:$T$8,4,FALSE)-VLOOKUP(D28,'Lookup Values'!$M$3:$T$8,8,FALSE))/1000*'Lookup Values'!$N$12*IF(E28="Cooler",'Lookup Values'!$N$13,'Lookup Values'!$N$14)*(1+1/IF(E28="Cooler",VLOOKUP($B$13,'Lookup Values'!$C$8:$I$12,6,FALSE),VLOOKUP($B$13,'Lookup Values'!$C$8:$I$12,7,FALSE))))</f>
        <v/>
      </c>
      <c r="H28" s="31" t="str">
        <f>IF(OR(B28="",D28="",E28="",F28="",$B$13=""),"",G28*IF(E28="Cooler",'Lookup Values'!$N$16,'Lookup Values'!$O$16)*(1-IF(F28="Yes",'Lookup Values'!$N$18,'Lookup Values'!$O$18)))</f>
        <v/>
      </c>
      <c r="I28" s="29"/>
      <c r="J28" s="26"/>
      <c r="K28" s="26"/>
      <c r="L28" s="26"/>
      <c r="M28" s="7"/>
      <c r="N28" s="7"/>
      <c r="O28" s="7"/>
      <c r="P28" s="7"/>
      <c r="Q28" s="7"/>
      <c r="R28" s="7"/>
      <c r="S28" s="7"/>
      <c r="T28" s="7"/>
      <c r="U28" s="7"/>
      <c r="V28" s="7"/>
      <c r="W28" s="7"/>
      <c r="X28" s="7"/>
      <c r="Y28" s="7"/>
    </row>
    <row r="29" spans="1:25" x14ac:dyDescent="0.3">
      <c r="A29" s="38">
        <v>14</v>
      </c>
      <c r="B29" s="40"/>
      <c r="C29" s="37"/>
      <c r="D29" s="40"/>
      <c r="E29" s="40"/>
      <c r="F29" s="40"/>
      <c r="G29" s="41" t="str">
        <f>IF(OR(B29="",D29="",E29="",F29="",$B$13=""),"",B29*(VLOOKUP(D29,'Lookup Values'!$M$3:$T$8,4,FALSE)-VLOOKUP(D29,'Lookup Values'!$M$3:$T$8,8,FALSE))/1000*'Lookup Values'!$N$12*IF(E29="Cooler",'Lookup Values'!$N$13,'Lookup Values'!$N$14)*(1+1/IF(E29="Cooler",VLOOKUP($B$13,'Lookup Values'!$C$8:$I$12,6,FALSE),VLOOKUP($B$13,'Lookup Values'!$C$8:$I$12,7,FALSE))))</f>
        <v/>
      </c>
      <c r="H29" s="31" t="str">
        <f>IF(OR(B29="",D29="",E29="",F29="",$B$13=""),"",G29*IF(E29="Cooler",'Lookup Values'!$N$16,'Lookup Values'!$O$16)*(1-IF(F29="Yes",'Lookup Values'!$N$18,'Lookup Values'!$O$18)))</f>
        <v/>
      </c>
      <c r="I29" s="29"/>
      <c r="J29" s="26"/>
      <c r="K29" s="26"/>
      <c r="L29" s="26"/>
      <c r="M29" s="7"/>
      <c r="N29" s="7"/>
      <c r="O29" s="7"/>
      <c r="P29" s="7"/>
      <c r="Q29" s="7"/>
      <c r="R29" s="7"/>
      <c r="S29" s="7"/>
      <c r="T29" s="7"/>
      <c r="U29" s="7"/>
      <c r="V29" s="7"/>
      <c r="W29" s="7"/>
      <c r="X29" s="7"/>
      <c r="Y29" s="7"/>
    </row>
    <row r="30" spans="1:25" x14ac:dyDescent="0.3">
      <c r="A30" s="38">
        <v>15</v>
      </c>
      <c r="B30" s="40"/>
      <c r="C30" s="37"/>
      <c r="D30" s="40"/>
      <c r="E30" s="40"/>
      <c r="F30" s="40"/>
      <c r="G30" s="41" t="str">
        <f>IF(OR(B30="",D30="",E30="",F30="",$B$13=""),"",B30*(VLOOKUP(D30,'Lookup Values'!$M$3:$T$8,4,FALSE)-VLOOKUP(D30,'Lookup Values'!$M$3:$T$8,8,FALSE))/1000*'Lookup Values'!$N$12*IF(E30="Cooler",'Lookup Values'!$N$13,'Lookup Values'!$N$14)*(1+1/IF(E30="Cooler",VLOOKUP($B$13,'Lookup Values'!$C$8:$I$12,6,FALSE),VLOOKUP($B$13,'Lookup Values'!$C$8:$I$12,7,FALSE))))</f>
        <v/>
      </c>
      <c r="H30" s="31" t="str">
        <f>IF(OR(B30="",D30="",E30="",F30="",$B$13=""),"",G30*IF(E30="Cooler",'Lookup Values'!$N$16,'Lookup Values'!$O$16)*(1-IF(F30="Yes",'Lookup Values'!$N$18,'Lookup Values'!$O$18)))</f>
        <v/>
      </c>
      <c r="I30" s="29"/>
      <c r="J30" s="26"/>
      <c r="K30" s="26"/>
      <c r="L30" s="26"/>
      <c r="M30" s="7"/>
      <c r="N30" s="7"/>
      <c r="O30" s="7"/>
      <c r="P30" s="7"/>
      <c r="Q30" s="7"/>
      <c r="R30" s="7"/>
      <c r="S30" s="7"/>
      <c r="T30" s="7"/>
      <c r="U30" s="7"/>
      <c r="V30" s="7"/>
      <c r="W30" s="7"/>
      <c r="X30" s="7"/>
      <c r="Y30" s="7"/>
    </row>
    <row r="31" spans="1:25" x14ac:dyDescent="0.3">
      <c r="A31" s="38">
        <v>16</v>
      </c>
      <c r="B31" s="40"/>
      <c r="C31" s="37"/>
      <c r="D31" s="40"/>
      <c r="E31" s="40"/>
      <c r="F31" s="40"/>
      <c r="G31" s="41" t="str">
        <f>IF(OR(B31="",D31="",E31="",F31="",$B$13=""),"",B31*(VLOOKUP(D31,'Lookup Values'!$M$3:$T$8,4,FALSE)-VLOOKUP(D31,'Lookup Values'!$M$3:$T$8,8,FALSE))/1000*'Lookup Values'!$N$12*IF(E31="Cooler",'Lookup Values'!$N$13,'Lookup Values'!$N$14)*(1+1/IF(E31="Cooler",VLOOKUP($B$13,'Lookup Values'!$C$8:$I$12,6,FALSE),VLOOKUP($B$13,'Lookup Values'!$C$8:$I$12,7,FALSE))))</f>
        <v/>
      </c>
      <c r="H31" s="31" t="str">
        <f>IF(OR(B31="",D31="",E31="",F31="",$B$13=""),"",G31*IF(E31="Cooler",'Lookup Values'!$N$16,'Lookup Values'!$O$16)*(1-IF(F31="Yes",'Lookup Values'!$N$18,'Lookup Values'!$O$18)))</f>
        <v/>
      </c>
      <c r="I31" s="29"/>
      <c r="J31" s="26"/>
      <c r="K31" s="26"/>
      <c r="L31" s="26"/>
      <c r="M31" s="7"/>
      <c r="N31" s="7"/>
      <c r="O31" s="7"/>
      <c r="P31" s="7"/>
      <c r="Q31" s="7"/>
      <c r="R31" s="7"/>
      <c r="S31" s="7"/>
      <c r="T31" s="7"/>
      <c r="U31" s="7"/>
      <c r="V31" s="7"/>
      <c r="W31" s="7"/>
      <c r="X31" s="7"/>
      <c r="Y31" s="7"/>
    </row>
    <row r="32" spans="1:25" x14ac:dyDescent="0.3">
      <c r="A32" s="38">
        <v>17</v>
      </c>
      <c r="B32" s="40"/>
      <c r="C32" s="37"/>
      <c r="D32" s="40"/>
      <c r="E32" s="40"/>
      <c r="F32" s="40"/>
      <c r="G32" s="41" t="str">
        <f>IF(OR(B32="",D32="",E32="",F32="",$B$13=""),"",B32*(VLOOKUP(D32,'Lookup Values'!$M$3:$T$8,4,FALSE)-VLOOKUP(D32,'Lookup Values'!$M$3:$T$8,8,FALSE))/1000*'Lookup Values'!$N$12*IF(E32="Cooler",'Lookup Values'!$N$13,'Lookup Values'!$N$14)*(1+1/IF(E32="Cooler",VLOOKUP($B$13,'Lookup Values'!$C$8:$I$12,6,FALSE),VLOOKUP($B$13,'Lookup Values'!$C$8:$I$12,7,FALSE))))</f>
        <v/>
      </c>
      <c r="H32" s="31" t="str">
        <f>IF(OR(B32="",D32="",E32="",F32="",$B$13=""),"",G32*IF(E32="Cooler",'Lookup Values'!$N$16,'Lookup Values'!$O$16)*(1-IF(F32="Yes",'Lookup Values'!$N$18,'Lookup Values'!$O$18)))</f>
        <v/>
      </c>
      <c r="I32" s="29"/>
      <c r="J32" s="26"/>
      <c r="K32" s="26"/>
      <c r="L32" s="26"/>
      <c r="M32" s="7"/>
      <c r="N32" s="7"/>
      <c r="O32" s="7"/>
      <c r="P32" s="7"/>
      <c r="Q32" s="7"/>
      <c r="R32" s="7"/>
      <c r="S32" s="7"/>
      <c r="T32" s="7"/>
      <c r="U32" s="7"/>
      <c r="V32" s="7"/>
      <c r="W32" s="7"/>
      <c r="X32" s="7"/>
      <c r="Y32" s="7"/>
    </row>
    <row r="33" spans="1:25" x14ac:dyDescent="0.3">
      <c r="A33" s="38">
        <v>18</v>
      </c>
      <c r="B33" s="40"/>
      <c r="C33" s="37"/>
      <c r="D33" s="40"/>
      <c r="E33" s="40"/>
      <c r="F33" s="40"/>
      <c r="G33" s="41" t="str">
        <f>IF(OR(B33="",D33="",E33="",F33="",$B$13=""),"",B33*(VLOOKUP(D33,'Lookup Values'!$M$3:$T$8,4,FALSE)-VLOOKUP(D33,'Lookup Values'!$M$3:$T$8,8,FALSE))/1000*'Lookup Values'!$N$12*IF(E33="Cooler",'Lookup Values'!$N$13,'Lookup Values'!$N$14)*(1+1/IF(E33="Cooler",VLOOKUP($B$13,'Lookup Values'!$C$8:$I$12,6,FALSE),VLOOKUP($B$13,'Lookup Values'!$C$8:$I$12,7,FALSE))))</f>
        <v/>
      </c>
      <c r="H33" s="31" t="str">
        <f>IF(OR(B33="",D33="",E33="",F33="",$B$13=""),"",G33*IF(E33="Cooler",'Lookup Values'!$N$16,'Lookup Values'!$O$16)*(1-IF(F33="Yes",'Lookup Values'!$N$18,'Lookup Values'!$O$18)))</f>
        <v/>
      </c>
      <c r="I33" s="29"/>
      <c r="J33" s="26"/>
      <c r="K33" s="26"/>
      <c r="L33" s="26"/>
      <c r="M33" s="7"/>
      <c r="N33" s="7"/>
      <c r="O33" s="7"/>
      <c r="P33" s="7"/>
      <c r="Q33" s="7"/>
      <c r="R33" s="7"/>
      <c r="S33" s="7"/>
      <c r="T33" s="7"/>
      <c r="U33" s="7"/>
      <c r="V33" s="7"/>
      <c r="W33" s="7"/>
      <c r="X33" s="7"/>
      <c r="Y33" s="7"/>
    </row>
    <row r="34" spans="1:25" x14ac:dyDescent="0.3">
      <c r="A34" s="38">
        <v>19</v>
      </c>
      <c r="B34" s="40"/>
      <c r="C34" s="37"/>
      <c r="D34" s="40"/>
      <c r="E34" s="40"/>
      <c r="F34" s="40"/>
      <c r="G34" s="41" t="str">
        <f>IF(OR(B34="",D34="",E34="",F34="",$B$13=""),"",B34*(VLOOKUP(D34,'Lookup Values'!$M$3:$T$8,4,FALSE)-VLOOKUP(D34,'Lookup Values'!$M$3:$T$8,8,FALSE))/1000*'Lookup Values'!$N$12*IF(E34="Cooler",'Lookup Values'!$N$13,'Lookup Values'!$N$14)*(1+1/IF(E34="Cooler",VLOOKUP($B$13,'Lookup Values'!$C$8:$I$12,6,FALSE),VLOOKUP($B$13,'Lookup Values'!$C$8:$I$12,7,FALSE))))</f>
        <v/>
      </c>
      <c r="H34" s="31" t="str">
        <f>IF(OR(B34="",D34="",E34="",F34="",$B$13=""),"",G34*IF(E34="Cooler",'Lookup Values'!$N$16,'Lookup Values'!$O$16)*(1-IF(F34="Yes",'Lookup Values'!$N$18,'Lookup Values'!$O$18)))</f>
        <v/>
      </c>
      <c r="I34" s="29"/>
      <c r="J34" s="26"/>
      <c r="K34" s="26"/>
      <c r="L34" s="26"/>
      <c r="M34" s="7"/>
      <c r="N34" s="7"/>
      <c r="O34" s="7"/>
      <c r="P34" s="7"/>
      <c r="Q34" s="7"/>
      <c r="R34" s="7"/>
      <c r="S34" s="7"/>
      <c r="T34" s="7"/>
      <c r="U34" s="7"/>
      <c r="V34" s="7"/>
      <c r="W34" s="7"/>
      <c r="X34" s="7"/>
      <c r="Y34" s="7"/>
    </row>
    <row r="35" spans="1:25" x14ac:dyDescent="0.3">
      <c r="A35" s="38">
        <v>20</v>
      </c>
      <c r="B35" s="40"/>
      <c r="C35" s="37"/>
      <c r="D35" s="40"/>
      <c r="E35" s="40"/>
      <c r="F35" s="40"/>
      <c r="G35" s="41" t="str">
        <f>IF(OR(B35="",D35="",E35="",F35="",$B$13=""),"",B35*(VLOOKUP(D35,'Lookup Values'!$M$3:$T$8,4,FALSE)-VLOOKUP(D35,'Lookup Values'!$M$3:$T$8,8,FALSE))/1000*'Lookup Values'!$N$12*IF(E35="Cooler",'Lookup Values'!$N$13,'Lookup Values'!$N$14)*(1+1/IF(E35="Cooler",VLOOKUP($B$13,'Lookup Values'!$C$8:$I$12,6,FALSE),VLOOKUP($B$13,'Lookup Values'!$C$8:$I$12,7,FALSE))))</f>
        <v/>
      </c>
      <c r="H35" s="31" t="str">
        <f>IF(OR(B35="",D35="",E35="",F35="",$B$13=""),"",G35*IF(E35="Cooler",'Lookup Values'!$N$16,'Lookup Values'!$O$16)*(1-IF(F35="Yes",'Lookup Values'!$N$18,'Lookup Values'!$O$18)))</f>
        <v/>
      </c>
      <c r="I35" s="29"/>
      <c r="J35" s="26"/>
      <c r="K35" s="26"/>
      <c r="L35" s="26"/>
      <c r="M35" s="7"/>
      <c r="N35" s="7"/>
      <c r="O35" s="7"/>
      <c r="P35" s="7"/>
      <c r="Q35" s="7"/>
      <c r="R35" s="7"/>
      <c r="S35" s="7"/>
      <c r="T35" s="7"/>
      <c r="U35" s="7"/>
      <c r="V35" s="7"/>
      <c r="W35" s="7"/>
      <c r="X35" s="7"/>
      <c r="Y35" s="7"/>
    </row>
    <row r="36" spans="1:25" x14ac:dyDescent="0.3">
      <c r="A36" s="38" t="s">
        <v>114</v>
      </c>
      <c r="B36" s="40"/>
      <c r="C36" s="37"/>
      <c r="D36" s="40"/>
      <c r="E36" s="40"/>
      <c r="F36" s="40"/>
      <c r="G36" s="44" t="str">
        <f>IF(IFERROR(SUM(G16:G35),"")=0,"",IFERROR(SUM(G16:G35),""))</f>
        <v/>
      </c>
      <c r="H36" s="45" t="str">
        <f>IF(IFERROR(SUM(H16:H35),"")=0,"",IFERROR(SUM(H16:H35),""))</f>
        <v/>
      </c>
      <c r="I36" s="6"/>
      <c r="J36" s="26"/>
      <c r="K36" s="26"/>
      <c r="L36" s="26"/>
      <c r="M36" s="7"/>
      <c r="N36" s="7"/>
      <c r="O36" s="7"/>
      <c r="P36" s="7"/>
      <c r="Q36" s="7"/>
      <c r="R36" s="7"/>
      <c r="S36" s="7"/>
      <c r="T36" s="7"/>
      <c r="U36" s="7"/>
      <c r="V36" s="7"/>
      <c r="W36" s="7"/>
      <c r="X36" s="7"/>
      <c r="Y36" s="7"/>
    </row>
    <row r="37" spans="1:25" x14ac:dyDescent="0.3">
      <c r="A37" s="23"/>
      <c r="B37" s="24"/>
      <c r="C37" s="25"/>
      <c r="D37" s="25"/>
      <c r="E37" s="25"/>
      <c r="F37" s="32"/>
      <c r="G37" s="32"/>
      <c r="H37" s="26"/>
      <c r="I37" s="26"/>
      <c r="J37" s="26"/>
      <c r="K37" s="7"/>
      <c r="L37" s="7"/>
      <c r="M37" s="7"/>
      <c r="N37" s="7"/>
      <c r="O37" s="7"/>
      <c r="P37" s="7"/>
      <c r="Q37" s="7"/>
      <c r="R37" s="7"/>
      <c r="S37" s="7"/>
      <c r="T37" s="7"/>
      <c r="U37" s="7"/>
      <c r="V37" s="7"/>
      <c r="W37" s="7"/>
    </row>
    <row r="38" spans="1:25" x14ac:dyDescent="0.3">
      <c r="A38" s="141" t="s">
        <v>115</v>
      </c>
      <c r="B38" s="142"/>
      <c r="C38" s="142"/>
      <c r="D38" s="142"/>
      <c r="E38" s="142"/>
      <c r="F38" s="142"/>
      <c r="G38" s="142"/>
      <c r="H38" s="142"/>
      <c r="I38" s="7"/>
      <c r="J38" s="7"/>
      <c r="K38" s="7"/>
      <c r="L38" s="7"/>
      <c r="M38" s="7"/>
      <c r="N38" s="7"/>
      <c r="O38" s="7"/>
      <c r="P38" s="7"/>
      <c r="Q38" s="7"/>
      <c r="R38" s="7"/>
      <c r="S38" s="7"/>
      <c r="T38" s="7"/>
      <c r="U38" s="7"/>
      <c r="V38" s="7"/>
      <c r="W38" s="7"/>
    </row>
    <row r="39" spans="1:25" ht="16.2" thickBot="1" x14ac:dyDescent="0.35">
      <c r="A39" s="7"/>
      <c r="B39" s="7"/>
      <c r="C39" s="7"/>
      <c r="D39" s="7"/>
      <c r="E39" s="7"/>
      <c r="F39" s="7"/>
      <c r="G39" s="7"/>
      <c r="H39" s="7"/>
      <c r="I39" s="7"/>
      <c r="K39" s="7"/>
      <c r="L39" s="7"/>
      <c r="M39" s="7"/>
      <c r="N39" s="7"/>
      <c r="O39" s="7"/>
      <c r="P39" s="7"/>
      <c r="Q39" s="7"/>
      <c r="R39" s="7"/>
      <c r="S39" s="7"/>
      <c r="T39" s="7"/>
      <c r="U39" s="7"/>
      <c r="V39" s="7"/>
      <c r="W39" s="7"/>
    </row>
    <row r="40" spans="1:25" x14ac:dyDescent="0.3">
      <c r="A40" s="7"/>
      <c r="B40" s="136" t="str">
        <f>A2&amp;" kW Savings"</f>
        <v>ECM Evaporator Fan Motor kW Savings</v>
      </c>
      <c r="C40" s="137"/>
      <c r="D40" s="137"/>
      <c r="E40" s="42" t="str">
        <f>IF(G36="","",G36)</f>
        <v/>
      </c>
      <c r="F40" s="7"/>
      <c r="G40" s="7"/>
      <c r="H40" s="7"/>
      <c r="I40" s="7"/>
      <c r="J40" s="7"/>
      <c r="K40" s="7"/>
      <c r="L40" s="7"/>
      <c r="M40" s="7"/>
      <c r="N40" s="7"/>
      <c r="O40" s="7"/>
      <c r="P40" s="7"/>
      <c r="Q40" s="7"/>
      <c r="R40" s="7"/>
      <c r="S40" s="7"/>
    </row>
    <row r="41" spans="1:25" ht="16.2" thickBot="1" x14ac:dyDescent="0.35">
      <c r="A41" s="7"/>
      <c r="B41" s="138" t="str">
        <f>A2&amp;" kWh Savings"</f>
        <v>ECM Evaporator Fan Motor kWh Savings</v>
      </c>
      <c r="C41" s="139"/>
      <c r="D41" s="140"/>
      <c r="E41" s="43" t="str">
        <f>IF(H36="","",H36)</f>
        <v/>
      </c>
      <c r="F41" s="7"/>
      <c r="G41" s="7"/>
      <c r="H41" s="7"/>
      <c r="I41" s="7"/>
      <c r="J41" s="7"/>
      <c r="K41" s="7"/>
      <c r="L41" s="7"/>
      <c r="M41" s="7"/>
      <c r="N41" s="7"/>
      <c r="O41" s="7"/>
      <c r="P41" s="7"/>
      <c r="Q41" s="7"/>
      <c r="R41" s="7"/>
      <c r="S41" s="7"/>
    </row>
    <row r="42" spans="1:25" ht="10.5" customHeight="1" x14ac:dyDescent="0.3">
      <c r="A42" s="23"/>
      <c r="B42" s="35"/>
      <c r="C42" s="35"/>
      <c r="D42" s="35"/>
      <c r="E42" s="35"/>
      <c r="F42" s="35"/>
      <c r="G42" s="35"/>
      <c r="H42" s="35"/>
      <c r="I42" s="35"/>
      <c r="J42" s="35"/>
      <c r="K42" s="7"/>
      <c r="L42" s="7"/>
      <c r="M42" s="7"/>
      <c r="N42" s="7"/>
      <c r="O42" s="7"/>
      <c r="P42" s="7"/>
      <c r="Q42" s="7"/>
      <c r="R42" s="7"/>
      <c r="S42" s="7"/>
      <c r="T42" s="7"/>
      <c r="U42" s="7"/>
      <c r="V42" s="7"/>
      <c r="W42" s="7"/>
    </row>
    <row r="43" spans="1:25" x14ac:dyDescent="0.3">
      <c r="A43" s="23"/>
      <c r="B43" s="35"/>
      <c r="C43" s="35"/>
      <c r="D43" s="35"/>
      <c r="E43" s="35"/>
      <c r="F43" s="35"/>
      <c r="G43" s="35"/>
      <c r="H43" s="35"/>
      <c r="I43" s="35"/>
      <c r="J43" s="35"/>
      <c r="K43" s="7"/>
      <c r="L43" s="7"/>
      <c r="M43" s="7"/>
      <c r="N43" s="7"/>
      <c r="O43" s="7"/>
      <c r="P43" s="7"/>
      <c r="Q43" s="7"/>
      <c r="R43" s="7"/>
      <c r="S43" s="7"/>
      <c r="T43" s="7"/>
      <c r="U43" s="7"/>
      <c r="V43" s="7"/>
      <c r="W43" s="7"/>
    </row>
    <row r="44" spans="1:25" x14ac:dyDescent="0.3">
      <c r="A44" s="24"/>
      <c r="B44" s="7"/>
      <c r="C44" s="7"/>
      <c r="D44" s="7"/>
      <c r="E44" s="7"/>
      <c r="F44" s="7"/>
      <c r="G44" s="7"/>
      <c r="H44" s="7"/>
      <c r="I44" s="7"/>
      <c r="J44" s="7"/>
      <c r="K44" s="7"/>
      <c r="L44" s="7"/>
      <c r="M44" s="7"/>
      <c r="N44" s="7"/>
      <c r="O44" s="7"/>
      <c r="P44" s="7"/>
      <c r="Q44" s="7"/>
      <c r="R44" s="7"/>
      <c r="S44" s="7"/>
      <c r="T44" s="7"/>
      <c r="U44" s="7"/>
      <c r="V44" s="7"/>
      <c r="W44" s="7"/>
    </row>
    <row r="45" spans="1:25" x14ac:dyDescent="0.3">
      <c r="A45" s="24"/>
      <c r="B45" s="7"/>
      <c r="C45" s="7"/>
      <c r="D45" s="7"/>
      <c r="E45" s="7"/>
      <c r="F45" s="7"/>
      <c r="G45" s="7"/>
      <c r="H45" s="7"/>
      <c r="I45" s="7"/>
      <c r="J45" s="7"/>
      <c r="K45" s="7"/>
      <c r="L45" s="7"/>
      <c r="M45" s="7"/>
      <c r="N45" s="7"/>
      <c r="O45" s="7"/>
      <c r="P45" s="7"/>
      <c r="Q45" s="7"/>
      <c r="R45" s="7"/>
      <c r="S45" s="7"/>
      <c r="T45" s="7"/>
      <c r="U45" s="7"/>
      <c r="V45" s="7"/>
      <c r="W45" s="7"/>
    </row>
    <row r="46" spans="1:25" x14ac:dyDescent="0.3">
      <c r="A46" s="24"/>
      <c r="B46" s="7"/>
      <c r="C46" s="7"/>
      <c r="D46" s="7"/>
      <c r="E46" s="7"/>
      <c r="F46" s="7"/>
      <c r="G46" s="7"/>
      <c r="H46" s="7"/>
      <c r="I46" s="7"/>
      <c r="J46" s="7"/>
      <c r="K46" s="7"/>
      <c r="L46" s="7"/>
      <c r="M46" s="7"/>
      <c r="N46" s="7"/>
      <c r="O46" s="7"/>
      <c r="P46" s="7"/>
      <c r="Q46" s="7"/>
      <c r="R46" s="7"/>
      <c r="S46" s="7"/>
      <c r="T46" s="7"/>
      <c r="U46" s="7"/>
      <c r="V46" s="7"/>
      <c r="W46" s="7"/>
    </row>
    <row r="47" spans="1:25" x14ac:dyDescent="0.3">
      <c r="A47" s="24"/>
      <c r="B47" s="7"/>
      <c r="C47" s="7"/>
      <c r="D47" s="7"/>
      <c r="E47" s="7"/>
      <c r="F47" s="7"/>
      <c r="G47" s="7"/>
      <c r="H47" s="7"/>
      <c r="I47" s="7"/>
      <c r="J47" s="7"/>
      <c r="K47" s="7"/>
      <c r="L47" s="7"/>
      <c r="M47" s="7"/>
      <c r="N47" s="7"/>
      <c r="O47" s="7"/>
      <c r="P47" s="7"/>
      <c r="Q47" s="7"/>
      <c r="R47" s="7"/>
      <c r="S47" s="7"/>
      <c r="T47" s="7"/>
      <c r="U47" s="7"/>
      <c r="V47" s="7"/>
      <c r="W47" s="7"/>
    </row>
    <row r="48" spans="1:25" hidden="1" x14ac:dyDescent="0.3">
      <c r="A48" s="24"/>
      <c r="B48" s="36" t="s">
        <v>116</v>
      </c>
      <c r="C48" s="24"/>
      <c r="D48" s="36" t="s">
        <v>117</v>
      </c>
      <c r="E48" s="36"/>
      <c r="F48" s="24"/>
      <c r="G48" s="24"/>
      <c r="H48" s="24"/>
      <c r="I48" s="24"/>
      <c r="J48" s="7"/>
      <c r="K48" s="7"/>
      <c r="L48" s="7"/>
      <c r="M48" s="7"/>
      <c r="N48" s="7"/>
      <c r="O48" s="7"/>
      <c r="P48" s="7"/>
      <c r="Q48" s="7"/>
      <c r="R48" s="7"/>
      <c r="S48" s="7"/>
      <c r="T48" s="7"/>
      <c r="U48" s="7"/>
      <c r="V48" s="7"/>
      <c r="W48" s="7"/>
    </row>
    <row r="49" spans="1:23" hidden="1" x14ac:dyDescent="0.3">
      <c r="A49" s="24"/>
      <c r="B49" s="24" t="s">
        <v>118</v>
      </c>
      <c r="C49" s="24"/>
      <c r="D49" s="24">
        <v>1</v>
      </c>
      <c r="E49" s="24"/>
      <c r="F49" s="24"/>
      <c r="G49" s="24"/>
      <c r="H49" s="24"/>
      <c r="I49" s="24"/>
      <c r="J49" s="24"/>
      <c r="K49" s="7"/>
      <c r="L49" s="7"/>
      <c r="M49" s="7"/>
      <c r="N49" s="7"/>
      <c r="O49" s="7"/>
      <c r="P49" s="7"/>
      <c r="Q49" s="7"/>
      <c r="R49" s="7"/>
      <c r="S49" s="7"/>
      <c r="T49" s="7"/>
      <c r="U49" s="7"/>
      <c r="V49" s="7"/>
      <c r="W49" s="7"/>
    </row>
    <row r="50" spans="1:23" hidden="1" x14ac:dyDescent="0.3">
      <c r="A50" s="24"/>
      <c r="B50" s="24" t="s">
        <v>119</v>
      </c>
      <c r="C50" s="24"/>
      <c r="D50" s="24">
        <v>2</v>
      </c>
      <c r="E50" s="24"/>
      <c r="F50" s="24"/>
      <c r="G50" s="24"/>
      <c r="H50" s="24"/>
      <c r="I50" s="24"/>
      <c r="J50" s="24"/>
      <c r="K50" s="7"/>
      <c r="L50" s="7"/>
      <c r="M50" s="7"/>
      <c r="N50" s="7"/>
      <c r="O50" s="7"/>
      <c r="P50" s="7"/>
      <c r="Q50" s="7"/>
      <c r="R50" s="7"/>
      <c r="S50" s="7"/>
      <c r="T50" s="7"/>
      <c r="U50" s="7"/>
      <c r="V50" s="7"/>
      <c r="W50" s="7"/>
    </row>
    <row r="51" spans="1:23" hidden="1" x14ac:dyDescent="0.3">
      <c r="A51" s="24"/>
      <c r="B51" s="24" t="s">
        <v>120</v>
      </c>
      <c r="C51" s="24"/>
      <c r="D51" s="24">
        <v>3</v>
      </c>
      <c r="E51" s="24"/>
      <c r="F51" s="24"/>
      <c r="G51" s="24"/>
      <c r="H51" s="24"/>
      <c r="I51" s="24"/>
      <c r="J51" s="24"/>
      <c r="K51" s="7"/>
      <c r="L51" s="7"/>
      <c r="M51" s="7"/>
      <c r="N51" s="7"/>
      <c r="O51" s="7"/>
      <c r="P51" s="7"/>
      <c r="Q51" s="7"/>
      <c r="R51" s="7"/>
      <c r="S51" s="7"/>
      <c r="T51" s="7"/>
      <c r="U51" s="7"/>
      <c r="V51" s="7"/>
      <c r="W51" s="7"/>
    </row>
    <row r="52" spans="1:23" hidden="1" x14ac:dyDescent="0.3">
      <c r="A52" s="7"/>
      <c r="B52" s="24" t="s">
        <v>121</v>
      </c>
      <c r="C52" s="24"/>
      <c r="D52" s="24"/>
      <c r="E52" s="24"/>
      <c r="F52" s="24"/>
      <c r="G52" s="24"/>
      <c r="H52" s="24"/>
      <c r="I52" s="24"/>
      <c r="J52" s="24"/>
      <c r="K52" s="7"/>
      <c r="L52" s="7"/>
      <c r="M52" s="7"/>
      <c r="N52" s="7"/>
      <c r="O52" s="7"/>
      <c r="P52" s="7"/>
      <c r="Q52" s="7"/>
      <c r="R52" s="7"/>
      <c r="S52" s="7"/>
      <c r="T52" s="7"/>
      <c r="U52" s="7"/>
      <c r="V52" s="7"/>
      <c r="W52" s="7"/>
    </row>
    <row r="53" spans="1:23" hidden="1" x14ac:dyDescent="0.3">
      <c r="A53" s="7"/>
      <c r="B53" s="24" t="s">
        <v>122</v>
      </c>
      <c r="C53" s="24"/>
      <c r="D53" s="24"/>
      <c r="E53" s="24"/>
      <c r="F53" s="24"/>
      <c r="G53" s="24"/>
      <c r="H53" s="24"/>
      <c r="I53" s="24"/>
      <c r="J53" s="24"/>
      <c r="K53" s="7"/>
      <c r="L53" s="7"/>
      <c r="M53" s="7"/>
      <c r="N53" s="7"/>
      <c r="O53" s="7"/>
      <c r="P53" s="7"/>
      <c r="Q53" s="7"/>
      <c r="R53" s="7"/>
      <c r="S53" s="7"/>
      <c r="T53" s="7"/>
      <c r="U53" s="7"/>
      <c r="V53" s="7"/>
      <c r="W53" s="7"/>
    </row>
    <row r="54" spans="1:23" hidden="1" x14ac:dyDescent="0.3">
      <c r="A54" s="7"/>
      <c r="B54" s="24" t="s">
        <v>123</v>
      </c>
      <c r="C54" s="24"/>
      <c r="D54" s="24"/>
      <c r="E54" s="24"/>
      <c r="F54" s="24"/>
      <c r="G54" s="24"/>
      <c r="H54" s="24"/>
      <c r="I54" s="24"/>
      <c r="J54" s="24"/>
      <c r="K54" s="7"/>
      <c r="L54" s="7"/>
      <c r="M54" s="7"/>
      <c r="N54" s="7"/>
      <c r="O54" s="7"/>
      <c r="P54" s="7"/>
      <c r="Q54" s="7"/>
      <c r="R54" s="7"/>
      <c r="S54" s="7"/>
      <c r="T54" s="7"/>
      <c r="U54" s="7"/>
      <c r="V54" s="7"/>
      <c r="W54" s="7"/>
    </row>
    <row r="55" spans="1:23" hidden="1" x14ac:dyDescent="0.3">
      <c r="A55" s="7"/>
      <c r="B55" s="24" t="s">
        <v>124</v>
      </c>
      <c r="C55" s="24"/>
      <c r="D55" s="24"/>
      <c r="E55" s="24"/>
      <c r="F55" s="24"/>
      <c r="G55" s="24"/>
      <c r="H55" s="24"/>
      <c r="I55" s="24"/>
      <c r="J55" s="24"/>
      <c r="K55" s="7"/>
      <c r="L55" s="7"/>
      <c r="M55" s="7"/>
      <c r="N55" s="7"/>
      <c r="O55" s="7"/>
      <c r="P55" s="7"/>
      <c r="Q55" s="7"/>
      <c r="R55" s="7"/>
      <c r="S55" s="7"/>
      <c r="T55" s="7"/>
      <c r="U55" s="7"/>
      <c r="V55" s="7"/>
      <c r="W55" s="7"/>
    </row>
    <row r="56" spans="1:23" hidden="1" x14ac:dyDescent="0.3">
      <c r="A56" s="7"/>
      <c r="B56" s="24" t="s">
        <v>125</v>
      </c>
      <c r="C56" s="24"/>
      <c r="D56" s="24"/>
      <c r="E56" s="24"/>
      <c r="F56" s="24"/>
      <c r="G56" s="24"/>
      <c r="H56" s="24"/>
      <c r="I56" s="24"/>
      <c r="J56" s="24"/>
      <c r="K56" s="7"/>
      <c r="L56" s="7"/>
      <c r="M56" s="7"/>
      <c r="N56" s="7"/>
      <c r="O56" s="7"/>
      <c r="P56" s="7"/>
      <c r="Q56" s="7"/>
      <c r="R56" s="7"/>
      <c r="S56" s="7"/>
      <c r="T56" s="7"/>
      <c r="U56" s="7"/>
      <c r="V56" s="7"/>
      <c r="W56" s="7"/>
    </row>
    <row r="57" spans="1:23" hidden="1" x14ac:dyDescent="0.3">
      <c r="A57" s="7"/>
      <c r="B57" s="7" t="s">
        <v>126</v>
      </c>
      <c r="C57" s="7"/>
      <c r="D57" s="7"/>
      <c r="E57" s="7"/>
      <c r="F57" s="7"/>
      <c r="G57" s="7"/>
      <c r="H57" s="7"/>
      <c r="I57" s="7"/>
      <c r="J57" s="7"/>
      <c r="K57" s="7"/>
      <c r="L57" s="7"/>
      <c r="M57" s="7"/>
      <c r="N57" s="7"/>
      <c r="O57" s="7"/>
      <c r="P57" s="7"/>
      <c r="Q57" s="7"/>
      <c r="R57" s="7"/>
      <c r="S57" s="7"/>
      <c r="T57" s="7"/>
      <c r="U57" s="7"/>
      <c r="V57" s="7"/>
      <c r="W57" s="7"/>
    </row>
    <row r="58" spans="1:23" x14ac:dyDescent="0.3">
      <c r="A58" s="7"/>
      <c r="B58" s="7"/>
      <c r="C58" s="7"/>
      <c r="D58" s="7"/>
      <c r="E58" s="7"/>
      <c r="F58" s="7"/>
      <c r="G58" s="7"/>
      <c r="H58" s="7"/>
      <c r="I58" s="7"/>
      <c r="J58" s="7"/>
      <c r="K58" s="7"/>
      <c r="L58" s="7"/>
      <c r="M58" s="7"/>
      <c r="N58" s="7"/>
      <c r="O58" s="7"/>
      <c r="P58" s="7"/>
      <c r="Q58" s="7"/>
      <c r="R58" s="7"/>
      <c r="S58" s="7"/>
      <c r="T58" s="7"/>
      <c r="U58" s="7"/>
      <c r="V58" s="7"/>
      <c r="W58" s="7"/>
    </row>
    <row r="59" spans="1:23" x14ac:dyDescent="0.3">
      <c r="A59" s="7"/>
      <c r="B59" s="7"/>
      <c r="C59" s="7"/>
      <c r="D59" s="7"/>
      <c r="E59" s="7"/>
      <c r="F59" s="7"/>
      <c r="G59" s="7"/>
      <c r="H59" s="7"/>
      <c r="I59" s="7"/>
      <c r="J59" s="7"/>
      <c r="K59" s="7"/>
      <c r="L59" s="7"/>
      <c r="M59" s="7"/>
      <c r="N59" s="7"/>
      <c r="O59" s="7"/>
      <c r="P59" s="7"/>
      <c r="Q59" s="7"/>
      <c r="R59" s="7"/>
      <c r="S59" s="7"/>
      <c r="T59" s="7"/>
      <c r="U59" s="7"/>
      <c r="V59" s="7"/>
      <c r="W59" s="7"/>
    </row>
    <row r="60" spans="1:23" x14ac:dyDescent="0.3">
      <c r="A60" s="7"/>
      <c r="B60" s="7"/>
      <c r="C60" s="7"/>
      <c r="D60" s="7"/>
      <c r="E60" s="7"/>
      <c r="F60" s="7"/>
      <c r="G60" s="7"/>
      <c r="H60" s="7"/>
      <c r="I60" s="7"/>
      <c r="J60" s="7"/>
      <c r="K60" s="7"/>
      <c r="L60" s="7"/>
      <c r="M60" s="7"/>
      <c r="N60" s="7"/>
      <c r="O60" s="7"/>
      <c r="P60" s="7"/>
      <c r="Q60" s="7"/>
      <c r="R60" s="7"/>
      <c r="S60" s="7"/>
      <c r="T60" s="7"/>
      <c r="U60" s="7"/>
      <c r="V60" s="7"/>
      <c r="W60" s="7"/>
    </row>
    <row r="61" spans="1:23" x14ac:dyDescent="0.3">
      <c r="A61" s="7"/>
      <c r="B61" s="7"/>
      <c r="C61" s="7"/>
      <c r="D61" s="7"/>
      <c r="E61" s="7"/>
      <c r="F61" s="7"/>
      <c r="G61" s="7"/>
      <c r="H61" s="7"/>
      <c r="I61" s="7"/>
      <c r="J61" s="7"/>
      <c r="K61" s="7"/>
      <c r="L61" s="7"/>
      <c r="M61" s="7"/>
      <c r="N61" s="7"/>
      <c r="O61" s="7"/>
      <c r="P61" s="7"/>
      <c r="Q61" s="7"/>
      <c r="R61" s="7"/>
      <c r="S61" s="7"/>
      <c r="T61" s="7"/>
      <c r="U61" s="7"/>
      <c r="V61" s="7"/>
      <c r="W61" s="7"/>
    </row>
    <row r="62" spans="1:23" x14ac:dyDescent="0.3">
      <c r="A62" s="7"/>
      <c r="B62" s="7"/>
      <c r="C62" s="7"/>
      <c r="D62" s="7"/>
      <c r="E62" s="7"/>
      <c r="F62" s="7"/>
      <c r="G62" s="7"/>
      <c r="H62" s="7"/>
      <c r="I62" s="7"/>
      <c r="J62" s="7"/>
      <c r="K62" s="7"/>
      <c r="L62" s="7"/>
      <c r="M62" s="7"/>
      <c r="N62" s="7"/>
      <c r="O62" s="7"/>
      <c r="P62" s="7"/>
      <c r="Q62" s="7"/>
      <c r="R62" s="7"/>
      <c r="S62" s="7"/>
      <c r="T62" s="7"/>
      <c r="U62" s="7"/>
      <c r="V62" s="7"/>
      <c r="W62" s="7"/>
    </row>
    <row r="63" spans="1:23" x14ac:dyDescent="0.3">
      <c r="A63" s="7"/>
      <c r="B63" s="7"/>
      <c r="C63" s="7"/>
      <c r="D63" s="7"/>
      <c r="E63" s="7"/>
      <c r="F63" s="7"/>
      <c r="G63" s="7"/>
      <c r="H63" s="7"/>
      <c r="I63" s="7"/>
      <c r="J63" s="7"/>
      <c r="K63" s="7"/>
      <c r="L63" s="7"/>
      <c r="M63" s="7"/>
      <c r="N63" s="7"/>
      <c r="O63" s="7"/>
      <c r="P63" s="7"/>
      <c r="Q63" s="7"/>
      <c r="R63" s="7"/>
      <c r="S63" s="7"/>
      <c r="T63" s="7"/>
      <c r="U63" s="7"/>
      <c r="V63" s="7"/>
      <c r="W63" s="7"/>
    </row>
    <row r="64" spans="1:23" x14ac:dyDescent="0.3">
      <c r="A64" s="7"/>
      <c r="B64" s="7"/>
      <c r="C64" s="7"/>
      <c r="D64" s="7"/>
      <c r="E64" s="7"/>
      <c r="F64" s="7"/>
      <c r="G64" s="7"/>
      <c r="H64" s="7"/>
      <c r="I64" s="7"/>
      <c r="J64" s="7"/>
      <c r="K64" s="7"/>
      <c r="L64" s="7"/>
      <c r="M64" s="7"/>
      <c r="N64" s="7"/>
      <c r="O64" s="7"/>
      <c r="P64" s="7"/>
      <c r="Q64" s="7"/>
      <c r="R64" s="7"/>
      <c r="S64" s="7"/>
      <c r="T64" s="7"/>
      <c r="U64" s="7"/>
      <c r="V64" s="7"/>
      <c r="W64" s="7"/>
    </row>
    <row r="65" spans="1:23" x14ac:dyDescent="0.3">
      <c r="A65" s="7"/>
      <c r="B65" s="7"/>
      <c r="C65" s="7"/>
      <c r="D65" s="7"/>
      <c r="E65" s="7"/>
      <c r="F65" s="7"/>
      <c r="G65" s="7"/>
      <c r="H65" s="7"/>
      <c r="I65" s="7"/>
      <c r="J65" s="7"/>
      <c r="K65" s="7"/>
      <c r="L65" s="7"/>
      <c r="M65" s="7"/>
      <c r="N65" s="7"/>
      <c r="O65" s="7"/>
      <c r="P65" s="7"/>
      <c r="Q65" s="7"/>
      <c r="R65" s="7"/>
      <c r="S65" s="7"/>
      <c r="T65" s="7"/>
      <c r="U65" s="7"/>
      <c r="V65" s="7"/>
      <c r="W65" s="7"/>
    </row>
    <row r="66" spans="1:23" x14ac:dyDescent="0.3">
      <c r="A66" s="7"/>
      <c r="B66" s="7"/>
      <c r="C66" s="7"/>
      <c r="D66" s="7"/>
      <c r="E66" s="7"/>
      <c r="F66" s="7"/>
      <c r="G66" s="7"/>
      <c r="H66" s="7"/>
      <c r="I66" s="7"/>
      <c r="J66" s="7"/>
      <c r="K66" s="7"/>
      <c r="L66" s="7"/>
      <c r="M66" s="7"/>
      <c r="N66" s="7"/>
      <c r="O66" s="7"/>
      <c r="P66" s="7"/>
      <c r="Q66" s="7"/>
      <c r="R66" s="7"/>
      <c r="S66" s="7"/>
      <c r="T66" s="7"/>
      <c r="U66" s="7"/>
      <c r="V66" s="7"/>
      <c r="W66" s="7"/>
    </row>
    <row r="67" spans="1:23" x14ac:dyDescent="0.3">
      <c r="A67" s="7"/>
      <c r="B67" s="7"/>
      <c r="C67" s="7"/>
      <c r="D67" s="7"/>
      <c r="E67" s="7"/>
      <c r="F67" s="7"/>
      <c r="G67" s="7"/>
      <c r="H67" s="7"/>
      <c r="I67" s="7"/>
      <c r="J67" s="7"/>
      <c r="K67" s="7"/>
      <c r="L67" s="7"/>
      <c r="M67" s="7"/>
      <c r="N67" s="7"/>
      <c r="O67" s="7"/>
      <c r="P67" s="7"/>
      <c r="Q67" s="7"/>
      <c r="R67" s="7"/>
      <c r="S67" s="7"/>
      <c r="T67" s="7"/>
      <c r="U67" s="7"/>
      <c r="V67" s="7"/>
      <c r="W67" s="7"/>
    </row>
    <row r="68" spans="1:23" x14ac:dyDescent="0.3">
      <c r="A68" s="7"/>
      <c r="B68" s="7"/>
      <c r="C68" s="7"/>
      <c r="D68" s="7"/>
      <c r="E68" s="7"/>
      <c r="F68" s="7"/>
      <c r="G68" s="7"/>
      <c r="H68" s="7"/>
      <c r="I68" s="7"/>
      <c r="J68" s="7"/>
      <c r="K68" s="7"/>
      <c r="L68" s="7"/>
      <c r="M68" s="7"/>
      <c r="N68" s="7"/>
      <c r="O68" s="7"/>
      <c r="P68" s="7"/>
      <c r="Q68" s="7"/>
      <c r="R68" s="7"/>
      <c r="S68" s="7"/>
      <c r="T68" s="7"/>
      <c r="U68" s="7"/>
      <c r="V68" s="7"/>
      <c r="W68" s="7"/>
    </row>
    <row r="69" spans="1:23" x14ac:dyDescent="0.3">
      <c r="A69" s="7"/>
      <c r="B69" s="7"/>
      <c r="C69" s="7"/>
      <c r="D69" s="7"/>
      <c r="E69" s="7"/>
      <c r="F69" s="7"/>
      <c r="G69" s="7"/>
      <c r="H69" s="7"/>
      <c r="I69" s="7"/>
      <c r="J69" s="7"/>
      <c r="K69" s="7"/>
      <c r="L69" s="7"/>
      <c r="M69" s="7"/>
      <c r="N69" s="7"/>
      <c r="O69" s="7"/>
      <c r="P69" s="7"/>
      <c r="Q69" s="7"/>
      <c r="R69" s="7"/>
      <c r="S69" s="7"/>
      <c r="T69" s="7"/>
      <c r="U69" s="7"/>
      <c r="V69" s="7"/>
      <c r="W69" s="7"/>
    </row>
    <row r="70" spans="1:23" x14ac:dyDescent="0.3">
      <c r="A70" s="7"/>
      <c r="B70" s="7"/>
      <c r="C70" s="7"/>
      <c r="D70" s="7"/>
      <c r="E70" s="7"/>
      <c r="F70" s="7"/>
      <c r="G70" s="7"/>
      <c r="H70" s="7"/>
      <c r="I70" s="7"/>
      <c r="J70" s="7"/>
      <c r="K70" s="7"/>
      <c r="L70" s="7"/>
      <c r="M70" s="7"/>
      <c r="N70" s="7"/>
      <c r="O70" s="7"/>
      <c r="P70" s="7"/>
      <c r="Q70" s="7"/>
      <c r="R70" s="7"/>
      <c r="S70" s="7"/>
      <c r="T70" s="7"/>
      <c r="U70" s="7"/>
      <c r="V70" s="7"/>
      <c r="W70" s="7"/>
    </row>
    <row r="71" spans="1:23" x14ac:dyDescent="0.3">
      <c r="A71" s="7"/>
      <c r="B71" s="7"/>
      <c r="C71" s="7"/>
      <c r="D71" s="7"/>
      <c r="E71" s="7"/>
      <c r="F71" s="7"/>
      <c r="G71" s="7"/>
      <c r="H71" s="7"/>
      <c r="I71" s="7"/>
      <c r="J71" s="7"/>
      <c r="K71" s="7"/>
      <c r="L71" s="7"/>
      <c r="M71" s="7"/>
      <c r="N71" s="7"/>
      <c r="O71" s="7"/>
      <c r="P71" s="7"/>
      <c r="Q71" s="7"/>
      <c r="R71" s="7"/>
      <c r="S71" s="7"/>
      <c r="T71" s="7"/>
      <c r="U71" s="7"/>
      <c r="V71" s="7"/>
      <c r="W71" s="7"/>
    </row>
    <row r="72" spans="1:23" x14ac:dyDescent="0.3">
      <c r="A72" s="7"/>
      <c r="B72" s="7"/>
      <c r="C72" s="7"/>
      <c r="D72" s="7"/>
      <c r="E72" s="7"/>
      <c r="F72" s="7"/>
      <c r="G72" s="7"/>
      <c r="H72" s="7"/>
      <c r="I72" s="7"/>
      <c r="J72" s="7"/>
      <c r="K72" s="7"/>
      <c r="L72" s="7"/>
      <c r="M72" s="7"/>
      <c r="N72" s="7"/>
      <c r="O72" s="7"/>
      <c r="P72" s="7"/>
      <c r="Q72" s="7"/>
      <c r="R72" s="7"/>
      <c r="S72" s="7"/>
      <c r="T72" s="7"/>
      <c r="U72" s="7"/>
      <c r="V72" s="7"/>
      <c r="W72" s="7"/>
    </row>
    <row r="73" spans="1:23" x14ac:dyDescent="0.3">
      <c r="A73" s="7"/>
      <c r="B73" s="7"/>
      <c r="C73" s="7"/>
      <c r="D73" s="7"/>
      <c r="E73" s="7"/>
      <c r="F73" s="7"/>
      <c r="G73" s="7"/>
      <c r="H73" s="7"/>
      <c r="I73" s="7"/>
      <c r="J73" s="7"/>
      <c r="K73" s="7"/>
      <c r="L73" s="7"/>
      <c r="M73" s="7"/>
      <c r="N73" s="7"/>
      <c r="O73" s="7"/>
      <c r="P73" s="7"/>
      <c r="Q73" s="7"/>
      <c r="R73" s="7"/>
      <c r="S73" s="7"/>
      <c r="T73" s="7"/>
      <c r="U73" s="7"/>
      <c r="V73" s="7"/>
      <c r="W73" s="7"/>
    </row>
    <row r="74" spans="1:23" x14ac:dyDescent="0.3">
      <c r="A74" s="7"/>
      <c r="B74" s="7"/>
      <c r="C74" s="7"/>
      <c r="D74" s="7"/>
      <c r="E74" s="7"/>
      <c r="F74" s="7"/>
      <c r="G74" s="7"/>
      <c r="H74" s="7"/>
      <c r="I74" s="7"/>
      <c r="J74" s="7"/>
      <c r="K74" s="7"/>
      <c r="L74" s="7"/>
      <c r="M74" s="7"/>
      <c r="N74" s="7"/>
      <c r="O74" s="7"/>
      <c r="P74" s="7"/>
      <c r="Q74" s="7"/>
      <c r="R74" s="7"/>
      <c r="S74" s="7"/>
      <c r="T74" s="7"/>
      <c r="U74" s="7"/>
      <c r="V74" s="7"/>
      <c r="W74" s="7"/>
    </row>
    <row r="75" spans="1:23" x14ac:dyDescent="0.3">
      <c r="A75" s="7"/>
      <c r="B75" s="7"/>
      <c r="C75" s="7"/>
      <c r="D75" s="7"/>
      <c r="E75" s="7"/>
      <c r="F75" s="7"/>
      <c r="G75" s="7"/>
      <c r="H75" s="7"/>
      <c r="I75" s="7"/>
      <c r="J75" s="7"/>
      <c r="K75" s="7"/>
      <c r="L75" s="7"/>
      <c r="M75" s="7"/>
      <c r="N75" s="7"/>
      <c r="O75" s="7"/>
      <c r="P75" s="7"/>
      <c r="Q75" s="7"/>
      <c r="R75" s="7"/>
      <c r="S75" s="7"/>
      <c r="T75" s="7"/>
      <c r="U75" s="7"/>
      <c r="V75" s="7"/>
      <c r="W75" s="7"/>
    </row>
    <row r="76" spans="1:23" x14ac:dyDescent="0.3">
      <c r="A76" s="7"/>
      <c r="B76" s="7"/>
      <c r="C76" s="7"/>
      <c r="D76" s="7"/>
      <c r="E76" s="7"/>
      <c r="F76" s="7"/>
      <c r="G76" s="7"/>
      <c r="H76" s="7"/>
      <c r="I76" s="7"/>
      <c r="J76" s="7"/>
      <c r="K76" s="7"/>
      <c r="L76" s="7"/>
      <c r="M76" s="7"/>
      <c r="N76" s="7"/>
      <c r="O76" s="7"/>
      <c r="P76" s="7"/>
      <c r="Q76" s="7"/>
      <c r="R76" s="7"/>
      <c r="S76" s="7"/>
      <c r="T76" s="7"/>
      <c r="U76" s="7"/>
      <c r="V76" s="7"/>
      <c r="W76" s="7"/>
    </row>
    <row r="77" spans="1:23" x14ac:dyDescent="0.3">
      <c r="A77" s="7"/>
      <c r="B77" s="7"/>
      <c r="C77" s="7"/>
      <c r="D77" s="7"/>
      <c r="E77" s="7"/>
      <c r="F77" s="7"/>
      <c r="G77" s="7"/>
      <c r="H77" s="7"/>
      <c r="I77" s="7"/>
      <c r="J77" s="7"/>
      <c r="K77" s="7"/>
      <c r="L77" s="7"/>
      <c r="M77" s="7"/>
      <c r="N77" s="7"/>
      <c r="O77" s="7"/>
      <c r="P77" s="7"/>
      <c r="Q77" s="7"/>
      <c r="R77" s="7"/>
      <c r="S77" s="7"/>
      <c r="T77" s="7"/>
      <c r="U77" s="7"/>
      <c r="V77" s="7"/>
      <c r="W77" s="7"/>
    </row>
    <row r="78" spans="1:23" x14ac:dyDescent="0.3">
      <c r="A78" s="7"/>
      <c r="B78" s="7"/>
      <c r="C78" s="7"/>
      <c r="D78" s="7"/>
      <c r="E78" s="7"/>
      <c r="F78" s="7"/>
      <c r="G78" s="7"/>
      <c r="H78" s="7"/>
      <c r="I78" s="7"/>
      <c r="J78" s="7"/>
      <c r="K78" s="7"/>
      <c r="L78" s="7"/>
      <c r="M78" s="7"/>
      <c r="N78" s="7"/>
      <c r="O78" s="7"/>
      <c r="P78" s="7"/>
      <c r="Q78" s="7"/>
      <c r="R78" s="7"/>
      <c r="S78" s="7"/>
      <c r="T78" s="7"/>
      <c r="U78" s="7"/>
      <c r="V78" s="7"/>
      <c r="W78" s="7"/>
    </row>
    <row r="79" spans="1:23" x14ac:dyDescent="0.3">
      <c r="A79" s="7"/>
      <c r="B79" s="7"/>
      <c r="C79" s="7"/>
      <c r="D79" s="7"/>
      <c r="E79" s="7"/>
      <c r="F79" s="7"/>
      <c r="G79" s="7"/>
      <c r="H79" s="7"/>
      <c r="I79" s="7"/>
      <c r="J79" s="7"/>
      <c r="K79" s="7"/>
      <c r="L79" s="7"/>
      <c r="M79" s="7"/>
      <c r="N79" s="7"/>
      <c r="O79" s="7"/>
      <c r="P79" s="7"/>
      <c r="Q79" s="7"/>
      <c r="R79" s="7"/>
      <c r="S79" s="7"/>
      <c r="T79" s="7"/>
      <c r="U79" s="7"/>
      <c r="V79" s="7"/>
      <c r="W79" s="7"/>
    </row>
    <row r="80" spans="1:23" x14ac:dyDescent="0.3">
      <c r="A80" s="7"/>
      <c r="B80" s="7"/>
      <c r="C80" s="7"/>
      <c r="D80" s="7"/>
      <c r="E80" s="7"/>
      <c r="F80" s="7"/>
      <c r="G80" s="7"/>
      <c r="H80" s="7"/>
      <c r="I80" s="7"/>
      <c r="J80" s="7"/>
      <c r="K80" s="7"/>
      <c r="L80" s="7"/>
      <c r="M80" s="7"/>
      <c r="N80" s="7"/>
      <c r="O80" s="7"/>
      <c r="P80" s="7"/>
      <c r="Q80" s="7"/>
      <c r="R80" s="7"/>
      <c r="S80" s="7"/>
      <c r="T80" s="7"/>
      <c r="U80" s="7"/>
      <c r="V80" s="7"/>
      <c r="W80" s="7"/>
    </row>
    <row r="81" spans="1:23" x14ac:dyDescent="0.3">
      <c r="A81" s="7"/>
      <c r="B81" s="7"/>
      <c r="C81" s="7"/>
      <c r="D81" s="7"/>
      <c r="E81" s="7"/>
      <c r="F81" s="7"/>
      <c r="G81" s="7"/>
      <c r="H81" s="7"/>
      <c r="I81" s="7"/>
      <c r="J81" s="7"/>
      <c r="K81" s="7"/>
      <c r="L81" s="7"/>
      <c r="M81" s="7"/>
      <c r="N81" s="7"/>
      <c r="O81" s="7"/>
      <c r="P81" s="7"/>
      <c r="Q81" s="7"/>
      <c r="R81" s="7"/>
      <c r="S81" s="7"/>
      <c r="T81" s="7"/>
      <c r="U81" s="7"/>
      <c r="V81" s="7"/>
      <c r="W81" s="7"/>
    </row>
    <row r="82" spans="1:23" x14ac:dyDescent="0.3">
      <c r="A82" s="7"/>
      <c r="B82" s="7"/>
      <c r="C82" s="7"/>
      <c r="D82" s="7"/>
      <c r="E82" s="7"/>
      <c r="F82" s="7"/>
      <c r="G82" s="7"/>
      <c r="H82" s="7"/>
      <c r="I82" s="7"/>
      <c r="J82" s="7"/>
      <c r="K82" s="7"/>
      <c r="L82" s="7"/>
      <c r="M82" s="7"/>
      <c r="N82" s="7"/>
      <c r="O82" s="7"/>
      <c r="P82" s="7"/>
      <c r="Q82" s="7"/>
      <c r="R82" s="7"/>
      <c r="S82" s="7"/>
      <c r="T82" s="7"/>
      <c r="U82" s="7"/>
      <c r="V82" s="7"/>
      <c r="W82" s="7"/>
    </row>
    <row r="83" spans="1:23" x14ac:dyDescent="0.3">
      <c r="A83" s="7"/>
      <c r="B83" s="7"/>
      <c r="C83" s="7"/>
      <c r="D83" s="7"/>
      <c r="E83" s="7"/>
      <c r="F83" s="7"/>
      <c r="G83" s="7"/>
      <c r="H83" s="7"/>
      <c r="I83" s="7"/>
      <c r="J83" s="7"/>
      <c r="K83" s="7"/>
      <c r="L83" s="7"/>
      <c r="M83" s="7"/>
      <c r="N83" s="7"/>
      <c r="O83" s="7"/>
      <c r="P83" s="7"/>
      <c r="Q83" s="7"/>
      <c r="R83" s="7"/>
      <c r="S83" s="7"/>
      <c r="T83" s="7"/>
      <c r="U83" s="7"/>
      <c r="V83" s="7"/>
      <c r="W83" s="7"/>
    </row>
    <row r="84" spans="1:23" x14ac:dyDescent="0.3">
      <c r="A84" s="7"/>
      <c r="B84" s="7"/>
      <c r="C84" s="7"/>
      <c r="D84" s="7"/>
      <c r="E84" s="7"/>
      <c r="F84" s="7"/>
      <c r="G84" s="7"/>
      <c r="H84" s="7"/>
      <c r="I84" s="7"/>
      <c r="J84" s="7"/>
      <c r="K84" s="7"/>
      <c r="L84" s="7"/>
      <c r="M84" s="7"/>
      <c r="N84" s="7"/>
      <c r="O84" s="7"/>
      <c r="P84" s="7"/>
      <c r="Q84" s="7"/>
      <c r="R84" s="7"/>
      <c r="S84" s="7"/>
      <c r="T84" s="7"/>
      <c r="U84" s="7"/>
      <c r="V84" s="7"/>
      <c r="W84" s="7"/>
    </row>
    <row r="85" spans="1:23" x14ac:dyDescent="0.3">
      <c r="A85" s="7"/>
      <c r="B85" s="7"/>
      <c r="C85" s="7"/>
      <c r="D85" s="7"/>
      <c r="E85" s="7"/>
      <c r="F85" s="7"/>
      <c r="G85" s="7"/>
      <c r="H85" s="7"/>
      <c r="I85" s="7"/>
      <c r="J85" s="7"/>
      <c r="K85" s="7"/>
      <c r="L85" s="7"/>
      <c r="M85" s="7"/>
      <c r="N85" s="7"/>
      <c r="O85" s="7"/>
      <c r="P85" s="7"/>
      <c r="Q85" s="7"/>
      <c r="R85" s="7"/>
      <c r="S85" s="7"/>
      <c r="T85" s="7"/>
      <c r="U85" s="7"/>
      <c r="V85" s="7"/>
      <c r="W85" s="7"/>
    </row>
    <row r="86" spans="1:23" x14ac:dyDescent="0.3">
      <c r="A86" s="7"/>
      <c r="B86" s="7"/>
      <c r="C86" s="7"/>
      <c r="D86" s="7"/>
      <c r="E86" s="7"/>
      <c r="F86" s="7"/>
      <c r="G86" s="7"/>
      <c r="H86" s="7"/>
      <c r="I86" s="7"/>
      <c r="J86" s="7"/>
      <c r="K86" s="7"/>
      <c r="L86" s="7"/>
      <c r="M86" s="7"/>
      <c r="N86" s="7"/>
      <c r="O86" s="7"/>
      <c r="P86" s="7"/>
      <c r="Q86" s="7"/>
      <c r="R86" s="7"/>
      <c r="S86" s="7"/>
      <c r="T86" s="7"/>
      <c r="U86" s="7"/>
      <c r="V86" s="7"/>
      <c r="W86" s="7"/>
    </row>
    <row r="87" spans="1:23" x14ac:dyDescent="0.3">
      <c r="A87" s="7"/>
      <c r="B87" s="7"/>
      <c r="C87" s="7"/>
      <c r="D87" s="7"/>
      <c r="E87" s="7"/>
      <c r="F87" s="7"/>
      <c r="G87" s="7"/>
      <c r="H87" s="7"/>
      <c r="I87" s="7"/>
      <c r="J87" s="7"/>
      <c r="K87" s="7"/>
      <c r="L87" s="7"/>
      <c r="M87" s="7"/>
      <c r="N87" s="7"/>
      <c r="O87" s="7"/>
      <c r="P87" s="7"/>
      <c r="Q87" s="7"/>
      <c r="R87" s="7"/>
      <c r="S87" s="7"/>
      <c r="T87" s="7"/>
      <c r="U87" s="7"/>
      <c r="V87" s="7"/>
      <c r="W87" s="7"/>
    </row>
    <row r="88" spans="1:23" x14ac:dyDescent="0.3">
      <c r="A88" s="7"/>
      <c r="B88" s="7"/>
      <c r="C88" s="7"/>
      <c r="D88" s="7"/>
      <c r="E88" s="7"/>
      <c r="F88" s="7"/>
      <c r="G88" s="7"/>
      <c r="H88" s="7"/>
      <c r="I88" s="7"/>
      <c r="J88" s="7"/>
      <c r="K88" s="7"/>
      <c r="L88" s="7"/>
      <c r="M88" s="7"/>
      <c r="N88" s="7"/>
      <c r="O88" s="7"/>
      <c r="P88" s="7"/>
      <c r="Q88" s="7"/>
      <c r="R88" s="7"/>
      <c r="S88" s="7"/>
      <c r="T88" s="7"/>
      <c r="U88" s="7"/>
      <c r="V88" s="7"/>
      <c r="W88" s="7"/>
    </row>
    <row r="89" spans="1:23" x14ac:dyDescent="0.3">
      <c r="A89" s="7"/>
      <c r="B89" s="7"/>
      <c r="C89" s="7"/>
      <c r="D89" s="7"/>
      <c r="E89" s="7"/>
      <c r="F89" s="7"/>
      <c r="G89" s="7"/>
      <c r="H89" s="7"/>
      <c r="I89" s="7"/>
      <c r="J89" s="7"/>
      <c r="K89" s="7"/>
      <c r="L89" s="7"/>
      <c r="M89" s="7"/>
      <c r="N89" s="7"/>
      <c r="O89" s="7"/>
      <c r="P89" s="7"/>
      <c r="Q89" s="7"/>
      <c r="R89" s="7"/>
      <c r="S89" s="7"/>
      <c r="T89" s="7"/>
      <c r="U89" s="7"/>
      <c r="V89" s="7"/>
      <c r="W89" s="7"/>
    </row>
    <row r="90" spans="1:23" x14ac:dyDescent="0.3">
      <c r="A90" s="7"/>
      <c r="B90" s="7"/>
      <c r="C90" s="7"/>
      <c r="D90" s="7"/>
      <c r="E90" s="7"/>
      <c r="F90" s="7"/>
      <c r="G90" s="7"/>
      <c r="H90" s="7"/>
      <c r="I90" s="7"/>
      <c r="J90" s="7"/>
      <c r="K90" s="7"/>
      <c r="L90" s="7"/>
      <c r="M90" s="7"/>
      <c r="N90" s="7"/>
      <c r="O90" s="7"/>
      <c r="P90" s="7"/>
      <c r="Q90" s="7"/>
      <c r="R90" s="7"/>
      <c r="S90" s="7"/>
      <c r="T90" s="7"/>
      <c r="U90" s="7"/>
      <c r="V90" s="7"/>
      <c r="W90" s="7"/>
    </row>
    <row r="91" spans="1:23" x14ac:dyDescent="0.3">
      <c r="A91" s="7"/>
      <c r="B91" s="7"/>
      <c r="C91" s="7"/>
      <c r="D91" s="7"/>
      <c r="E91" s="7"/>
      <c r="F91" s="7"/>
      <c r="G91" s="7"/>
      <c r="H91" s="7"/>
      <c r="I91" s="7"/>
      <c r="J91" s="7"/>
      <c r="K91" s="7"/>
      <c r="L91" s="7"/>
      <c r="M91" s="7"/>
      <c r="N91" s="7"/>
      <c r="O91" s="7"/>
      <c r="P91" s="7"/>
      <c r="Q91" s="7"/>
      <c r="R91" s="7"/>
      <c r="S91" s="7"/>
      <c r="T91" s="7"/>
      <c r="U91" s="7"/>
      <c r="V91" s="7"/>
      <c r="W91" s="7"/>
    </row>
    <row r="92" spans="1:23" x14ac:dyDescent="0.3">
      <c r="A92" s="7"/>
      <c r="B92" s="7"/>
      <c r="C92" s="7"/>
      <c r="D92" s="7"/>
      <c r="E92" s="7"/>
      <c r="F92" s="7"/>
      <c r="G92" s="7"/>
      <c r="H92" s="7"/>
      <c r="I92" s="7"/>
      <c r="J92" s="7"/>
      <c r="K92" s="7"/>
      <c r="L92" s="7"/>
      <c r="M92" s="7"/>
      <c r="N92" s="7"/>
      <c r="O92" s="7"/>
      <c r="P92" s="7"/>
      <c r="Q92" s="7"/>
      <c r="R92" s="7"/>
      <c r="S92" s="7"/>
      <c r="T92" s="7"/>
      <c r="U92" s="7"/>
      <c r="V92" s="7"/>
      <c r="W92" s="7"/>
    </row>
    <row r="93" spans="1:23" x14ac:dyDescent="0.3">
      <c r="A93" s="7"/>
      <c r="B93" s="7"/>
      <c r="C93" s="7"/>
      <c r="D93" s="7"/>
      <c r="E93" s="7"/>
      <c r="F93" s="7"/>
      <c r="G93" s="7"/>
      <c r="H93" s="7"/>
      <c r="I93" s="7"/>
      <c r="J93" s="7"/>
      <c r="K93" s="7"/>
      <c r="L93" s="7"/>
      <c r="M93" s="7"/>
      <c r="N93" s="7"/>
      <c r="O93" s="7"/>
      <c r="P93" s="7"/>
      <c r="Q93" s="7"/>
      <c r="R93" s="7"/>
      <c r="S93" s="7"/>
      <c r="T93" s="7"/>
      <c r="U93" s="7"/>
      <c r="V93" s="7"/>
      <c r="W93" s="7"/>
    </row>
    <row r="94" spans="1:23" x14ac:dyDescent="0.3">
      <c r="A94" s="7"/>
      <c r="B94" s="7"/>
      <c r="C94" s="7"/>
      <c r="D94" s="7"/>
      <c r="E94" s="7"/>
      <c r="F94" s="7"/>
      <c r="G94" s="7"/>
      <c r="H94" s="7"/>
      <c r="I94" s="7"/>
      <c r="J94" s="7"/>
      <c r="K94" s="7"/>
      <c r="L94" s="7"/>
      <c r="M94" s="7"/>
      <c r="N94" s="7"/>
      <c r="O94" s="7"/>
      <c r="P94" s="7"/>
      <c r="Q94" s="7"/>
      <c r="R94" s="7"/>
      <c r="S94" s="7"/>
      <c r="T94" s="7"/>
      <c r="U94" s="7"/>
      <c r="V94" s="7"/>
      <c r="W94" s="7"/>
    </row>
    <row r="95" spans="1:23" x14ac:dyDescent="0.3">
      <c r="A95" s="7"/>
      <c r="B95" s="7"/>
      <c r="C95" s="7"/>
      <c r="D95" s="7"/>
      <c r="E95" s="7"/>
      <c r="F95" s="7"/>
      <c r="G95" s="7"/>
      <c r="H95" s="7"/>
      <c r="I95" s="7"/>
      <c r="J95" s="7"/>
      <c r="K95" s="7"/>
      <c r="L95" s="7"/>
      <c r="M95" s="7"/>
      <c r="N95" s="7"/>
      <c r="O95" s="7"/>
      <c r="P95" s="7"/>
      <c r="Q95" s="7"/>
      <c r="R95" s="7"/>
      <c r="S95" s="7"/>
      <c r="T95" s="7"/>
      <c r="U95" s="7"/>
      <c r="V95" s="7"/>
      <c r="W95" s="7"/>
    </row>
  </sheetData>
  <sheetProtection algorithmName="SHA-512" hashValue="11VE6cf418bcE8k7QO3fojSmWEL+/TkCUXnycfP0P+M1pvYaIEcKcSeUkKlFrL/PZlnUryMYC0OIq8vkPytCdQ==" saltValue="tMuORH80LAjayTc1rszdnQ==" spinCount="100000" sheet="1" objects="1" scenarios="1" selectLockedCells="1"/>
  <mergeCells count="8">
    <mergeCell ref="A8:J8"/>
    <mergeCell ref="A38:H38"/>
    <mergeCell ref="B40:D40"/>
    <mergeCell ref="B41:D41"/>
    <mergeCell ref="B4:C4"/>
    <mergeCell ref="B6:C6"/>
    <mergeCell ref="F4:G4"/>
    <mergeCell ref="F6:G6"/>
  </mergeCells>
  <dataValidations count="4">
    <dataValidation type="list" allowBlank="1" showInputMessage="1" showErrorMessage="1" sqref="B12">
      <formula1>"Retrofit, New Construction"</formula1>
    </dataValidation>
    <dataValidation type="list" allowBlank="1" showInputMessage="1" showErrorMessage="1" sqref="B13">
      <formula1>"Amarillo, Dallas, El Paso, Houston, McAllen"</formula1>
    </dataValidation>
    <dataValidation type="list" allowBlank="1" showInputMessage="1" showErrorMessage="1" sqref="F16:F35">
      <formula1>"Yes, No"</formula1>
    </dataValidation>
    <dataValidation type="list" allowBlank="1" showInputMessage="1" showErrorMessage="1" sqref="E16:E35">
      <formula1>"Cooler, Walk-In Freezer"</formula1>
    </dataValidation>
  </dataValidations>
  <hyperlinks>
    <hyperlink ref="A11" location="Instructions!F1" display="Go to Instructions --&gt;"/>
  </hyperlinks>
  <pageMargins left="0.75" right="0.5" top="0.6" bottom="0.78" header="0.5" footer="0.5"/>
  <pageSetup scale="50" orientation="portrait" r:id="rId1"/>
  <headerFooter alignWithMargins="0">
    <oddFooter>&amp;L&amp;"Arial,Regular"&amp;9v5.0 (2005): &amp;A&amp;R&amp;"Arial Black,Regular"&amp;9&amp;P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Values'!$M$3:$M$8</xm:f>
          </x14:formula1>
          <xm:sqref>D16:D35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Y95"/>
  <sheetViews>
    <sheetView topLeftCell="A3" workbookViewId="0">
      <selection activeCell="B20" sqref="B20"/>
    </sheetView>
  </sheetViews>
  <sheetFormatPr defaultColWidth="9.109375" defaultRowHeight="15.6" x14ac:dyDescent="0.3"/>
  <cols>
    <col min="1" max="1" width="20" style="8" customWidth="1"/>
    <col min="2" max="2" width="11.109375" style="8" customWidth="1"/>
    <col min="3" max="3" width="29.109375" style="8" customWidth="1"/>
    <col min="4" max="4" width="20.6640625" style="8" customWidth="1"/>
    <col min="5" max="5" width="24.44140625" style="8" customWidth="1"/>
    <col min="6" max="6" width="26" style="8" customWidth="1"/>
    <col min="7" max="10" width="12.6640625" style="8" customWidth="1"/>
    <col min="11" max="11" width="12.109375" style="8" customWidth="1"/>
    <col min="12" max="16384" width="9.109375" style="8"/>
  </cols>
  <sheetData>
    <row r="1" spans="1:25" ht="18" x14ac:dyDescent="0.35">
      <c r="A1" s="2" t="s">
        <v>96</v>
      </c>
      <c r="B1" s="3"/>
      <c r="C1" s="3"/>
      <c r="D1" s="3"/>
      <c r="E1" s="4" t="s">
        <v>97</v>
      </c>
      <c r="F1" s="3"/>
      <c r="G1" s="3"/>
      <c r="H1" s="5"/>
      <c r="I1" s="6"/>
      <c r="J1" s="6"/>
      <c r="K1" s="7"/>
      <c r="L1" s="7"/>
      <c r="M1" s="7"/>
      <c r="N1" s="7"/>
      <c r="O1" s="7"/>
      <c r="P1" s="7"/>
      <c r="Q1" s="7"/>
      <c r="R1" s="7"/>
      <c r="S1" s="7"/>
      <c r="T1" s="7"/>
      <c r="U1" s="7"/>
      <c r="V1" s="7"/>
      <c r="W1" s="7"/>
    </row>
    <row r="2" spans="1:25" ht="23.25" customHeight="1" thickBot="1" x14ac:dyDescent="0.35">
      <c r="A2" s="9" t="s">
        <v>3</v>
      </c>
      <c r="B2" s="10"/>
      <c r="C2" s="10"/>
      <c r="D2" s="10"/>
      <c r="E2" s="10"/>
      <c r="F2" s="10"/>
      <c r="G2" s="10"/>
      <c r="H2" s="11"/>
      <c r="I2" s="6"/>
      <c r="J2" s="6"/>
      <c r="K2" s="7"/>
      <c r="L2" s="7"/>
      <c r="M2" s="7"/>
      <c r="N2" s="7"/>
      <c r="O2" s="7"/>
      <c r="P2" s="7"/>
      <c r="Q2" s="7"/>
      <c r="R2" s="7"/>
      <c r="S2" s="7"/>
      <c r="T2" s="7"/>
      <c r="U2" s="7"/>
      <c r="V2" s="7"/>
      <c r="W2" s="7"/>
    </row>
    <row r="3" spans="1:25" ht="15.75" customHeight="1" x14ac:dyDescent="0.3">
      <c r="A3" s="12"/>
      <c r="B3" s="12"/>
      <c r="C3" s="12"/>
      <c r="D3" s="12"/>
      <c r="E3" s="12"/>
      <c r="F3" s="12"/>
      <c r="G3" s="12"/>
      <c r="H3" s="12"/>
      <c r="I3" s="12"/>
      <c r="J3" s="12"/>
      <c r="K3" s="12"/>
      <c r="L3" s="7"/>
      <c r="M3" s="7"/>
      <c r="N3" s="7"/>
      <c r="O3" s="7"/>
      <c r="P3" s="7"/>
      <c r="Q3" s="7"/>
      <c r="R3" s="7"/>
      <c r="S3" s="7"/>
      <c r="T3" s="7"/>
      <c r="U3" s="7"/>
      <c r="V3" s="7"/>
      <c r="W3" s="7"/>
    </row>
    <row r="4" spans="1:25" ht="21" customHeight="1" x14ac:dyDescent="0.3">
      <c r="A4" s="13" t="s">
        <v>98</v>
      </c>
      <c r="B4" s="143"/>
      <c r="C4" s="144"/>
      <c r="E4" s="13" t="s">
        <v>99</v>
      </c>
      <c r="F4" s="145"/>
      <c r="G4" s="146"/>
      <c r="H4" s="6"/>
      <c r="J4" s="7"/>
      <c r="K4" s="7"/>
      <c r="L4" s="7"/>
      <c r="M4" s="7"/>
      <c r="N4" s="7"/>
      <c r="O4" s="7"/>
      <c r="P4" s="7"/>
      <c r="Q4" s="7"/>
      <c r="R4" s="7"/>
      <c r="S4" s="7"/>
      <c r="T4" s="7"/>
      <c r="U4" s="7"/>
      <c r="V4" s="7"/>
      <c r="W4" s="7"/>
    </row>
    <row r="5" spans="1:25" ht="9" customHeight="1" x14ac:dyDescent="0.3">
      <c r="A5" s="13"/>
      <c r="B5" s="14"/>
      <c r="C5" s="15"/>
      <c r="D5" s="15"/>
      <c r="E5" s="16"/>
      <c r="F5" s="16"/>
      <c r="G5" s="16"/>
      <c r="H5" s="6"/>
      <c r="I5" s="6"/>
      <c r="J5" s="7"/>
      <c r="K5" s="7"/>
      <c r="L5" s="7"/>
      <c r="M5" s="7"/>
      <c r="N5" s="7"/>
      <c r="O5" s="7"/>
      <c r="P5" s="7"/>
      <c r="Q5" s="7"/>
      <c r="R5" s="7"/>
      <c r="S5" s="7"/>
      <c r="T5" s="7"/>
      <c r="U5" s="7"/>
      <c r="V5" s="7"/>
      <c r="W5" s="7"/>
    </row>
    <row r="6" spans="1:25" ht="21.75" customHeight="1" x14ac:dyDescent="0.3">
      <c r="A6" s="13" t="s">
        <v>100</v>
      </c>
      <c r="B6" s="145"/>
      <c r="C6" s="146"/>
      <c r="E6" s="13" t="s">
        <v>101</v>
      </c>
      <c r="F6" s="145"/>
      <c r="G6" s="146"/>
      <c r="H6" s="6"/>
      <c r="I6" s="6"/>
      <c r="J6" s="7"/>
      <c r="K6" s="7"/>
      <c r="L6" s="7"/>
      <c r="M6" s="7"/>
      <c r="N6" s="7"/>
      <c r="O6" s="7"/>
      <c r="P6" s="7"/>
      <c r="Q6" s="7"/>
      <c r="R6" s="7"/>
      <c r="S6" s="7"/>
      <c r="T6" s="7"/>
      <c r="U6" s="7"/>
      <c r="V6" s="7"/>
      <c r="W6" s="7"/>
    </row>
    <row r="7" spans="1:25" ht="17.399999999999999" x14ac:dyDescent="0.3">
      <c r="A7" s="17"/>
      <c r="B7" s="17"/>
      <c r="C7" s="17"/>
      <c r="D7" s="17"/>
      <c r="E7" s="17"/>
      <c r="F7" s="17"/>
      <c r="G7" s="17"/>
      <c r="H7" s="17"/>
      <c r="I7" s="17"/>
      <c r="J7" s="17"/>
      <c r="K7" s="18"/>
      <c r="L7" s="7"/>
      <c r="M7" s="7"/>
      <c r="N7" s="7"/>
      <c r="O7" s="7"/>
      <c r="P7" s="7"/>
      <c r="Q7" s="7"/>
      <c r="R7" s="7"/>
      <c r="S7" s="7"/>
      <c r="T7" s="7"/>
      <c r="U7" s="7"/>
      <c r="V7" s="7"/>
      <c r="W7" s="7"/>
    </row>
    <row r="8" spans="1:25" x14ac:dyDescent="0.3">
      <c r="A8" s="135"/>
      <c r="B8" s="135"/>
      <c r="C8" s="135"/>
      <c r="D8" s="135"/>
      <c r="E8" s="135"/>
      <c r="F8" s="135"/>
      <c r="G8" s="135"/>
      <c r="H8" s="135"/>
      <c r="I8" s="135"/>
      <c r="J8" s="135"/>
      <c r="K8" s="7"/>
      <c r="L8" s="7"/>
      <c r="M8" s="7"/>
      <c r="N8" s="7"/>
      <c r="O8" s="7"/>
      <c r="P8" s="7"/>
      <c r="Q8" s="7"/>
      <c r="R8" s="7"/>
      <c r="S8" s="7"/>
      <c r="T8" s="7"/>
      <c r="U8" s="7"/>
      <c r="V8" s="7"/>
      <c r="W8" s="7"/>
    </row>
    <row r="9" spans="1:25" ht="16.2" x14ac:dyDescent="0.3">
      <c r="A9" s="19"/>
      <c r="B9" s="20"/>
      <c r="C9" s="20"/>
      <c r="D9" s="20"/>
      <c r="E9" s="20"/>
      <c r="F9" s="20"/>
      <c r="G9" s="20"/>
      <c r="H9" s="19"/>
      <c r="I9" s="19"/>
      <c r="J9" s="19"/>
      <c r="K9" s="7"/>
      <c r="L9" s="7"/>
      <c r="M9" s="7"/>
      <c r="N9" s="7"/>
      <c r="O9" s="7"/>
      <c r="P9" s="7"/>
      <c r="Q9" s="7"/>
      <c r="R9" s="7"/>
      <c r="S9" s="7"/>
      <c r="T9" s="7"/>
      <c r="U9" s="7"/>
      <c r="V9" s="7"/>
      <c r="W9" s="7"/>
    </row>
    <row r="10" spans="1:25" x14ac:dyDescent="0.3">
      <c r="A10" s="147" t="s">
        <v>102</v>
      </c>
      <c r="B10" s="148"/>
      <c r="C10" s="148"/>
      <c r="D10" s="148"/>
      <c r="E10" s="148"/>
      <c r="F10" s="148"/>
      <c r="G10" s="149"/>
      <c r="H10" s="26"/>
      <c r="I10" s="7"/>
      <c r="J10" s="7"/>
      <c r="K10" s="7"/>
      <c r="L10" s="7"/>
      <c r="M10" s="7"/>
      <c r="N10" s="7"/>
      <c r="O10" s="7"/>
      <c r="P10" s="7"/>
      <c r="Q10" s="7"/>
      <c r="R10" s="7"/>
      <c r="S10" s="7"/>
      <c r="T10" s="7"/>
      <c r="U10" s="7"/>
    </row>
    <row r="11" spans="1:25" x14ac:dyDescent="0.3">
      <c r="A11" s="82" t="s">
        <v>103</v>
      </c>
      <c r="B11" s="24"/>
      <c r="C11" s="25"/>
      <c r="D11" s="25"/>
      <c r="E11" s="25"/>
      <c r="F11" s="24"/>
      <c r="G11" s="24"/>
      <c r="H11" s="26"/>
      <c r="I11" s="26"/>
      <c r="J11" s="26"/>
      <c r="K11" s="7"/>
      <c r="L11" s="7"/>
      <c r="M11" s="7"/>
      <c r="N11" s="7"/>
      <c r="O11" s="7"/>
      <c r="P11" s="7"/>
      <c r="Q11" s="7"/>
      <c r="R11" s="7"/>
      <c r="S11" s="7"/>
      <c r="T11" s="7"/>
      <c r="U11" s="7"/>
      <c r="V11" s="7"/>
      <c r="W11" s="7"/>
    </row>
    <row r="12" spans="1:25" x14ac:dyDescent="0.3">
      <c r="A12" s="27" t="s">
        <v>104</v>
      </c>
      <c r="B12" s="28" t="s">
        <v>105</v>
      </c>
      <c r="C12" s="25"/>
      <c r="D12" s="25"/>
      <c r="E12" s="25"/>
      <c r="F12" s="24"/>
      <c r="G12" s="24"/>
      <c r="H12" s="26"/>
      <c r="I12" s="26"/>
      <c r="J12" s="26"/>
      <c r="K12" s="7"/>
      <c r="L12" s="7"/>
      <c r="M12" s="7"/>
      <c r="N12" s="7"/>
      <c r="O12" s="7"/>
      <c r="P12" s="7"/>
      <c r="Q12" s="7"/>
      <c r="R12" s="7"/>
      <c r="S12" s="7"/>
      <c r="T12" s="7"/>
      <c r="U12" s="7"/>
      <c r="V12" s="7"/>
      <c r="W12" s="7"/>
    </row>
    <row r="13" spans="1:25" x14ac:dyDescent="0.3">
      <c r="A13" s="27" t="s">
        <v>106</v>
      </c>
      <c r="B13" s="28" t="s">
        <v>107</v>
      </c>
      <c r="C13" s="25"/>
      <c r="D13" s="25"/>
      <c r="E13" s="25"/>
      <c r="F13" s="24"/>
      <c r="G13" s="24"/>
      <c r="H13" s="26"/>
      <c r="I13" s="26"/>
      <c r="J13" s="26"/>
      <c r="K13" s="7"/>
      <c r="L13" s="7"/>
      <c r="M13" s="7"/>
      <c r="N13" s="7"/>
      <c r="O13" s="7"/>
      <c r="P13" s="7"/>
      <c r="Q13" s="7"/>
      <c r="R13" s="7"/>
      <c r="S13" s="7"/>
      <c r="T13" s="7"/>
      <c r="U13" s="7"/>
      <c r="V13" s="7"/>
      <c r="W13" s="7"/>
    </row>
    <row r="14" spans="1:25" x14ac:dyDescent="0.3">
      <c r="A14" s="23"/>
      <c r="B14" s="24"/>
      <c r="C14" s="25"/>
      <c r="D14" s="25"/>
      <c r="E14" s="25"/>
      <c r="F14" s="24"/>
      <c r="G14" s="24"/>
      <c r="H14" s="26"/>
      <c r="I14" s="26"/>
      <c r="J14" s="26"/>
      <c r="K14" s="7"/>
      <c r="L14" s="7"/>
      <c r="M14" s="7"/>
      <c r="N14" s="7"/>
      <c r="O14" s="7"/>
      <c r="P14" s="7"/>
      <c r="Q14" s="7"/>
      <c r="R14" s="7"/>
      <c r="S14" s="7"/>
      <c r="T14" s="7"/>
      <c r="U14" s="7"/>
      <c r="V14" s="7"/>
      <c r="W14" s="7"/>
    </row>
    <row r="15" spans="1:25" ht="31.2" x14ac:dyDescent="0.3">
      <c r="A15" s="46" t="s">
        <v>127</v>
      </c>
      <c r="B15" s="47" t="s">
        <v>109</v>
      </c>
      <c r="C15" s="46" t="s">
        <v>110</v>
      </c>
      <c r="D15" s="52" t="s">
        <v>131</v>
      </c>
      <c r="E15" s="51"/>
      <c r="F15" s="47" t="s">
        <v>112</v>
      </c>
      <c r="G15" s="50" t="s">
        <v>113</v>
      </c>
      <c r="I15" s="29"/>
      <c r="J15" s="30"/>
      <c r="K15" s="26"/>
      <c r="L15" s="26"/>
      <c r="M15" s="7"/>
      <c r="N15" s="7"/>
      <c r="O15" s="7"/>
      <c r="P15" s="7"/>
      <c r="Q15" s="7"/>
      <c r="R15" s="7"/>
      <c r="S15" s="7"/>
      <c r="T15" s="7"/>
      <c r="U15" s="7"/>
      <c r="V15" s="7"/>
      <c r="W15" s="7"/>
      <c r="X15" s="7"/>
      <c r="Y15" s="7"/>
    </row>
    <row r="16" spans="1:25" x14ac:dyDescent="0.3">
      <c r="A16" s="38">
        <v>1</v>
      </c>
      <c r="B16" s="40"/>
      <c r="C16" s="40"/>
      <c r="D16" s="49"/>
      <c r="E16" s="51"/>
      <c r="F16" s="41" t="str">
        <f>IF(OR(B16="",C16="",D16="",$B$13=""),"",(D16*'Lookup Values'!$W$9*'Lookup Values'!$W$10+(D16*'Lookup Values'!$W$9*'Lookup Values'!$W$10*0.28*IF(C16="Medium Temperature",VLOOKUP($B$13,'Lookup Values'!$C$13:$K$17,8,FALSE),VLOOKUP($B$13,'Lookup Values'!$C$13:$K$17,9,FALSE))))*B16/'Lookup Values'!$W$10)</f>
        <v/>
      </c>
      <c r="G16" s="53" t="str">
        <f>IF(OR(B16="",,D16="",$B$13=""),"",(D16*'Lookup Values'!$W$9*'Lookup Values'!$W$10+(D16*'Lookup Values'!$W$9*'Lookup Values'!$W$10*0.28*IF(C16="Medium Temperature",VLOOKUP($B$13,'Lookup Values'!$C$13:$K$17,8,FALSE),VLOOKUP($B$13,'Lookup Values'!$C$13:$K$17,9,FALSE))))*B16)</f>
        <v/>
      </c>
      <c r="H16" s="26"/>
      <c r="I16" s="29"/>
      <c r="J16" s="26"/>
      <c r="K16" s="26"/>
      <c r="L16" s="26"/>
      <c r="M16" s="7"/>
      <c r="N16" s="7"/>
      <c r="O16" s="7"/>
      <c r="P16" s="7"/>
      <c r="Q16" s="7"/>
      <c r="R16" s="7"/>
      <c r="S16" s="7"/>
      <c r="T16" s="7"/>
      <c r="U16" s="7"/>
      <c r="V16" s="7"/>
      <c r="W16" s="7"/>
      <c r="X16" s="7"/>
      <c r="Y16" s="7"/>
    </row>
    <row r="17" spans="1:25" x14ac:dyDescent="0.3">
      <c r="A17" s="38">
        <v>2</v>
      </c>
      <c r="B17" s="40"/>
      <c r="C17" s="40"/>
      <c r="D17" s="49"/>
      <c r="E17" s="51"/>
      <c r="F17" s="41" t="str">
        <f>IF(OR(B17="",C17="",D17="",$B$13=""),"",(D17*'Lookup Values'!$W$9*'Lookup Values'!$W$10+(D17*'Lookup Values'!$W$9*'Lookup Values'!$W$10*0.28*IF(C17="Medium Temperature",VLOOKUP($B$13,'Lookup Values'!$C$13:$K$17,8,FALSE),VLOOKUP($B$13,'Lookup Values'!$C$13:$K$17,9,FALSE))))*B17/'Lookup Values'!$W$10)</f>
        <v/>
      </c>
      <c r="G17" s="53" t="str">
        <f>IF(OR(B17="",,D17="",$B$13=""),"",(D17*'Lookup Values'!$W$9*'Lookup Values'!$W$10+(D17*'Lookup Values'!$W$9*'Lookup Values'!$W$10*0.28*IF(C17="Medium Temperature",VLOOKUP($B$13,'Lookup Values'!$C$13:$K$17,8,FALSE),VLOOKUP($B$13,'Lookup Values'!$C$13:$K$17,9,FALSE))))*B17)</f>
        <v/>
      </c>
      <c r="H17" s="26"/>
      <c r="I17" s="29"/>
      <c r="J17" s="26"/>
      <c r="K17" s="26"/>
      <c r="L17" s="26"/>
      <c r="M17" s="7"/>
      <c r="N17" s="7"/>
      <c r="O17" s="7"/>
      <c r="P17" s="7"/>
      <c r="Q17" s="7"/>
      <c r="R17" s="7"/>
      <c r="S17" s="7"/>
      <c r="T17" s="7"/>
      <c r="U17" s="7"/>
      <c r="V17" s="7"/>
      <c r="W17" s="7"/>
      <c r="X17" s="7"/>
      <c r="Y17" s="7"/>
    </row>
    <row r="18" spans="1:25" x14ac:dyDescent="0.3">
      <c r="A18" s="38">
        <v>3</v>
      </c>
      <c r="B18" s="40"/>
      <c r="C18" s="40"/>
      <c r="D18" s="49"/>
      <c r="E18" s="51"/>
      <c r="F18" s="41" t="str">
        <f>IF(OR(B18="",C18="",D18="",$B$13=""),"",(D18*'Lookup Values'!$W$9*'Lookup Values'!$W$10+(D18*'Lookup Values'!$W$9*'Lookup Values'!$W$10*0.28*IF(C18="Medium Temperature",VLOOKUP($B$13,'Lookup Values'!$C$13:$K$17,8,FALSE),VLOOKUP($B$13,'Lookup Values'!$C$13:$K$17,9,FALSE))))*B18/'Lookup Values'!$W$10)</f>
        <v/>
      </c>
      <c r="G18" s="53" t="str">
        <f>IF(OR(B18="",,D18="",$B$13=""),"",(D18*'Lookup Values'!$W$9*'Lookup Values'!$W$10+(D18*'Lookup Values'!$W$9*'Lookup Values'!$W$10*0.28*IF(C18="Medium Temperature",VLOOKUP($B$13,'Lookup Values'!$C$13:$K$17,8,FALSE),VLOOKUP($B$13,'Lookup Values'!$C$13:$K$17,9,FALSE))))*B18)</f>
        <v/>
      </c>
      <c r="H18" s="26"/>
      <c r="I18" s="29"/>
      <c r="J18" s="26"/>
      <c r="K18" s="26"/>
      <c r="L18" s="26"/>
      <c r="M18" s="7"/>
      <c r="N18" s="7"/>
      <c r="O18" s="7"/>
      <c r="P18" s="7"/>
      <c r="Q18" s="7"/>
      <c r="R18" s="7"/>
      <c r="S18" s="7"/>
      <c r="T18" s="7"/>
      <c r="U18" s="7"/>
      <c r="V18" s="7"/>
      <c r="W18" s="7"/>
      <c r="X18" s="7"/>
      <c r="Y18" s="7"/>
    </row>
    <row r="19" spans="1:25" x14ac:dyDescent="0.3">
      <c r="A19" s="38">
        <v>4</v>
      </c>
      <c r="B19" s="40"/>
      <c r="C19" s="40"/>
      <c r="D19" s="49"/>
      <c r="E19" s="51"/>
      <c r="F19" s="41" t="str">
        <f>IF(OR(B19="",C19="",D19="",$B$13=""),"",(D19*'Lookup Values'!$W$9*'Lookup Values'!$W$10+(D19*'Lookup Values'!$W$9*'Lookup Values'!$W$10*0.28*IF(C19="Medium Temperature",VLOOKUP($B$13,'Lookup Values'!$C$13:$K$17,8,FALSE),VLOOKUP($B$13,'Lookup Values'!$C$13:$K$17,9,FALSE))))*B19/'Lookup Values'!$W$10)</f>
        <v/>
      </c>
      <c r="G19" s="53" t="str">
        <f>IF(OR(B19="",,D19="",$B$13=""),"",(D19*'Lookup Values'!$W$9*'Lookup Values'!$W$10+(D19*'Lookup Values'!$W$9*'Lookup Values'!$W$10*0.28*IF(C19="Medium Temperature",VLOOKUP($B$13,'Lookup Values'!$C$13:$K$17,8,FALSE),VLOOKUP($B$13,'Lookup Values'!$C$13:$K$17,9,FALSE))))*B19)</f>
        <v/>
      </c>
      <c r="H19" s="26"/>
      <c r="I19" s="29"/>
      <c r="J19" s="26"/>
      <c r="K19" s="26"/>
      <c r="L19" s="26"/>
      <c r="M19" s="7"/>
      <c r="N19" s="7"/>
      <c r="O19" s="7"/>
      <c r="P19" s="7"/>
      <c r="Q19" s="7"/>
      <c r="R19" s="7"/>
      <c r="S19" s="7"/>
      <c r="T19" s="7"/>
      <c r="U19" s="7"/>
      <c r="V19" s="7"/>
      <c r="W19" s="7"/>
      <c r="X19" s="7"/>
      <c r="Y19" s="7"/>
    </row>
    <row r="20" spans="1:25" x14ac:dyDescent="0.3">
      <c r="A20" s="38">
        <v>5</v>
      </c>
      <c r="B20" s="40"/>
      <c r="C20" s="40"/>
      <c r="D20" s="49"/>
      <c r="E20" s="51"/>
      <c r="F20" s="41" t="str">
        <f>IF(OR(B20="",C20="",D20="",$B$13=""),"",(D20*'Lookup Values'!$W$9*'Lookup Values'!$W$10+(D20*'Lookup Values'!$W$9*'Lookup Values'!$W$10*0.28*IF(C20="Medium Temperature",VLOOKUP($B$13,'Lookup Values'!$C$13:$K$17,8,FALSE),VLOOKUP($B$13,'Lookup Values'!$C$13:$K$17,9,FALSE))))*B20/'Lookup Values'!$W$10)</f>
        <v/>
      </c>
      <c r="G20" s="53" t="str">
        <f>IF(OR(B20="",,D20="",$B$13=""),"",(D20*'Lookup Values'!$W$9*'Lookup Values'!$W$10+(D20*'Lookup Values'!$W$9*'Lookup Values'!$W$10*0.28*IF(C20="Medium Temperature",VLOOKUP($B$13,'Lookup Values'!$C$13:$K$17,8,FALSE),VLOOKUP($B$13,'Lookup Values'!$C$13:$K$17,9,FALSE))))*B20)</f>
        <v/>
      </c>
      <c r="H20" s="26"/>
      <c r="I20" s="29"/>
      <c r="J20" s="26"/>
      <c r="K20" s="26"/>
      <c r="L20" s="26"/>
      <c r="M20" s="7"/>
      <c r="N20" s="7"/>
      <c r="O20" s="7"/>
      <c r="P20" s="7"/>
      <c r="Q20" s="7"/>
      <c r="R20" s="7"/>
      <c r="S20" s="7"/>
      <c r="T20" s="7"/>
      <c r="U20" s="7"/>
      <c r="V20" s="7"/>
      <c r="W20" s="7"/>
      <c r="X20" s="7"/>
      <c r="Y20" s="7"/>
    </row>
    <row r="21" spans="1:25" x14ac:dyDescent="0.3">
      <c r="A21" s="38">
        <v>6</v>
      </c>
      <c r="B21" s="40"/>
      <c r="C21" s="40"/>
      <c r="D21" s="49"/>
      <c r="E21" s="51"/>
      <c r="F21" s="41" t="str">
        <f>IF(OR(B21="",C21="",D21="",$B$13=""),"",(D21*'Lookup Values'!$W$9*'Lookup Values'!$W$10+(D21*'Lookup Values'!$W$9*'Lookup Values'!$W$10*0.28*IF(C21="Medium Temperature",VLOOKUP($B$13,'Lookup Values'!$C$13:$K$17,8,FALSE),VLOOKUP($B$13,'Lookup Values'!$C$13:$K$17,9,FALSE))))*B21/'Lookup Values'!$W$10)</f>
        <v/>
      </c>
      <c r="G21" s="53" t="str">
        <f>IF(OR(B21="",,D21="",$B$13=""),"",(D21*'Lookup Values'!$W$9*'Lookup Values'!$W$10+(D21*'Lookup Values'!$W$9*'Lookup Values'!$W$10*0.28*IF(C21="Medium Temperature",VLOOKUP($B$13,'Lookup Values'!$C$13:$K$17,8,FALSE),VLOOKUP($B$13,'Lookup Values'!$C$13:$K$17,9,FALSE))))*B21)</f>
        <v/>
      </c>
      <c r="H21" s="26"/>
      <c r="I21" s="29"/>
      <c r="J21" s="26"/>
      <c r="K21" s="26"/>
      <c r="L21" s="26"/>
      <c r="M21" s="7"/>
      <c r="N21" s="7"/>
      <c r="O21" s="7"/>
      <c r="P21" s="7"/>
      <c r="Q21" s="7"/>
      <c r="R21" s="7"/>
      <c r="S21" s="7"/>
      <c r="T21" s="7"/>
      <c r="U21" s="7"/>
      <c r="V21" s="7"/>
      <c r="W21" s="7"/>
      <c r="X21" s="7"/>
      <c r="Y21" s="7"/>
    </row>
    <row r="22" spans="1:25" x14ac:dyDescent="0.3">
      <c r="A22" s="38">
        <v>7</v>
      </c>
      <c r="B22" s="40"/>
      <c r="C22" s="40"/>
      <c r="D22" s="49"/>
      <c r="E22" s="51"/>
      <c r="F22" s="41" t="str">
        <f>IF(OR(B22="",C22="",D22="",$B$13=""),"",(D22*'Lookup Values'!$W$9*'Lookup Values'!$W$10+(D22*'Lookup Values'!$W$9*'Lookup Values'!$W$10*0.28*IF(C22="Medium Temperature",VLOOKUP($B$13,'Lookup Values'!$C$13:$K$17,8,FALSE),VLOOKUP($B$13,'Lookup Values'!$C$13:$K$17,9,FALSE))))*B22/'Lookup Values'!$W$10)</f>
        <v/>
      </c>
      <c r="G22" s="53" t="str">
        <f>IF(OR(B22="",,D22="",$B$13=""),"",(D22*'Lookup Values'!$W$9*'Lookup Values'!$W$10+(D22*'Lookup Values'!$W$9*'Lookup Values'!$W$10*0.28*IF(C22="Medium Temperature",VLOOKUP($B$13,'Lookup Values'!$C$13:$K$17,8,FALSE),VLOOKUP($B$13,'Lookup Values'!$C$13:$K$17,9,FALSE))))*B22)</f>
        <v/>
      </c>
      <c r="H22" s="26"/>
      <c r="I22" s="29"/>
      <c r="J22" s="26"/>
      <c r="K22" s="26"/>
      <c r="L22" s="26"/>
      <c r="M22" s="7"/>
      <c r="N22" s="7"/>
      <c r="O22" s="7"/>
      <c r="P22" s="7"/>
      <c r="Q22" s="7"/>
      <c r="R22" s="7"/>
      <c r="S22" s="7"/>
      <c r="T22" s="7"/>
      <c r="U22" s="7"/>
      <c r="V22" s="7"/>
      <c r="W22" s="7"/>
      <c r="X22" s="7"/>
      <c r="Y22" s="7"/>
    </row>
    <row r="23" spans="1:25" x14ac:dyDescent="0.3">
      <c r="A23" s="38">
        <v>8</v>
      </c>
      <c r="B23" s="40"/>
      <c r="C23" s="40"/>
      <c r="D23" s="49"/>
      <c r="E23" s="51"/>
      <c r="F23" s="41" t="str">
        <f>IF(OR(B23="",C23="",D23="",$B$13=""),"",(D23*'Lookup Values'!$W$9*'Lookup Values'!$W$10+(D23*'Lookup Values'!$W$9*'Lookup Values'!$W$10*0.28*IF(C23="Medium Temperature",VLOOKUP($B$13,'Lookup Values'!$C$13:$K$17,8,FALSE),VLOOKUP($B$13,'Lookup Values'!$C$13:$K$17,9,FALSE))))*B23/'Lookup Values'!$W$10)</f>
        <v/>
      </c>
      <c r="G23" s="53" t="str">
        <f>IF(OR(B23="",,D23="",$B$13=""),"",(D23*'Lookup Values'!$W$9*'Lookup Values'!$W$10+(D23*'Lookup Values'!$W$9*'Lookup Values'!$W$10*0.28*IF(C23="Medium Temperature",VLOOKUP($B$13,'Lookup Values'!$C$13:$K$17,8,FALSE),VLOOKUP($B$13,'Lookup Values'!$C$13:$K$17,9,FALSE))))*B23)</f>
        <v/>
      </c>
      <c r="H23" s="26"/>
      <c r="I23" s="29"/>
      <c r="J23" s="26"/>
      <c r="K23" s="26"/>
      <c r="L23" s="26"/>
      <c r="M23" s="7"/>
      <c r="N23" s="7"/>
      <c r="O23" s="7"/>
      <c r="P23" s="7"/>
      <c r="Q23" s="7"/>
      <c r="R23" s="7"/>
      <c r="S23" s="7"/>
      <c r="T23" s="7"/>
      <c r="U23" s="7"/>
      <c r="V23" s="7"/>
      <c r="W23" s="7"/>
      <c r="X23" s="7"/>
      <c r="Y23" s="7"/>
    </row>
    <row r="24" spans="1:25" x14ac:dyDescent="0.3">
      <c r="A24" s="38">
        <v>9</v>
      </c>
      <c r="B24" s="40"/>
      <c r="C24" s="40"/>
      <c r="D24" s="49"/>
      <c r="E24" s="51"/>
      <c r="F24" s="41" t="str">
        <f>IF(OR(B24="",C24="",D24="",$B$13=""),"",(D24*'Lookup Values'!$W$9*'Lookup Values'!$W$10+(D24*'Lookup Values'!$W$9*'Lookup Values'!$W$10*0.28*IF(C24="Medium Temperature",VLOOKUP($B$13,'Lookup Values'!$C$13:$K$17,8,FALSE),VLOOKUP($B$13,'Lookup Values'!$C$13:$K$17,9,FALSE))))*B24/'Lookup Values'!$W$10)</f>
        <v/>
      </c>
      <c r="G24" s="53" t="str">
        <f>IF(OR(B24="",,D24="",$B$13=""),"",(D24*'Lookup Values'!$W$9*'Lookup Values'!$W$10+(D24*'Lookup Values'!$W$9*'Lookup Values'!$W$10*0.28*IF(C24="Medium Temperature",VLOOKUP($B$13,'Lookup Values'!$C$13:$K$17,8,FALSE),VLOOKUP($B$13,'Lookup Values'!$C$13:$K$17,9,FALSE))))*B24)</f>
        <v/>
      </c>
      <c r="H24" s="26"/>
      <c r="I24" s="29"/>
      <c r="J24" s="26"/>
      <c r="K24" s="26"/>
      <c r="L24" s="26"/>
      <c r="M24" s="7"/>
      <c r="N24" s="7"/>
      <c r="O24" s="7"/>
      <c r="P24" s="7"/>
      <c r="Q24" s="7"/>
      <c r="R24" s="7"/>
      <c r="S24" s="7"/>
      <c r="T24" s="7"/>
      <c r="U24" s="7"/>
      <c r="V24" s="7"/>
      <c r="W24" s="7"/>
      <c r="X24" s="7"/>
      <c r="Y24" s="7"/>
    </row>
    <row r="25" spans="1:25" x14ac:dyDescent="0.3">
      <c r="A25" s="38">
        <v>10</v>
      </c>
      <c r="B25" s="40"/>
      <c r="C25" s="40"/>
      <c r="D25" s="49"/>
      <c r="E25" s="51"/>
      <c r="F25" s="41" t="str">
        <f>IF(OR(B25="",C25="",D25="",$B$13=""),"",(D25*'Lookup Values'!$W$9*'Lookup Values'!$W$10+(D25*'Lookup Values'!$W$9*'Lookup Values'!$W$10*0.28*IF(C25="Medium Temperature",VLOOKUP($B$13,'Lookup Values'!$C$13:$K$17,8,FALSE),VLOOKUP($B$13,'Lookup Values'!$C$13:$K$17,9,FALSE))))*B25/'Lookup Values'!$W$10)</f>
        <v/>
      </c>
      <c r="G25" s="53" t="str">
        <f>IF(OR(B25="",,D25="",$B$13=""),"",(D25*'Lookup Values'!$W$9*'Lookup Values'!$W$10+(D25*'Lookup Values'!$W$9*'Lookup Values'!$W$10*0.28*IF(C25="Medium Temperature",VLOOKUP($B$13,'Lookup Values'!$C$13:$K$17,8,FALSE),VLOOKUP($B$13,'Lookup Values'!$C$13:$K$17,9,FALSE))))*B25)</f>
        <v/>
      </c>
      <c r="H25" s="26"/>
      <c r="I25" s="29"/>
      <c r="J25" s="26"/>
      <c r="K25" s="26"/>
      <c r="L25" s="26"/>
      <c r="M25" s="7"/>
      <c r="N25" s="7"/>
      <c r="O25" s="7"/>
      <c r="P25" s="7"/>
      <c r="Q25" s="7"/>
      <c r="R25" s="7"/>
      <c r="S25" s="7"/>
      <c r="T25" s="7"/>
      <c r="U25" s="7"/>
      <c r="V25" s="7"/>
      <c r="W25" s="7"/>
      <c r="X25" s="7"/>
      <c r="Y25" s="7"/>
    </row>
    <row r="26" spans="1:25" x14ac:dyDescent="0.3">
      <c r="A26" s="38">
        <v>11</v>
      </c>
      <c r="B26" s="40"/>
      <c r="C26" s="40"/>
      <c r="D26" s="49"/>
      <c r="E26" s="51"/>
      <c r="F26" s="41" t="str">
        <f>IF(OR(B26="",C26="",D26="",$B$13=""),"",(D26*'Lookup Values'!$W$9*'Lookup Values'!$W$10+(D26*'Lookup Values'!$W$9*'Lookup Values'!$W$10*0.28*IF(C26="Medium Temperature",VLOOKUP($B$13,'Lookup Values'!$C$13:$K$17,8,FALSE),VLOOKUP($B$13,'Lookup Values'!$C$13:$K$17,9,FALSE))))*B26/'Lookup Values'!$W$10)</f>
        <v/>
      </c>
      <c r="G26" s="53" t="str">
        <f>IF(OR(B26="",,D26="",$B$13=""),"",(D26*'Lookup Values'!$W$9*'Lookup Values'!$W$10+(D26*'Lookup Values'!$W$9*'Lookup Values'!$W$10*0.28*IF(C26="Medium Temperature",VLOOKUP($B$13,'Lookup Values'!$C$13:$K$17,8,FALSE),VLOOKUP($B$13,'Lookup Values'!$C$13:$K$17,9,FALSE))))*B26)</f>
        <v/>
      </c>
      <c r="H26" s="26"/>
      <c r="I26" s="29"/>
      <c r="J26" s="26"/>
      <c r="K26" s="26"/>
      <c r="L26" s="26"/>
      <c r="M26" s="7"/>
      <c r="N26" s="7"/>
      <c r="O26" s="7"/>
      <c r="P26" s="7"/>
      <c r="Q26" s="7"/>
      <c r="R26" s="7"/>
      <c r="S26" s="7"/>
      <c r="T26" s="7"/>
      <c r="U26" s="7"/>
      <c r="V26" s="7"/>
      <c r="W26" s="7"/>
      <c r="X26" s="7"/>
      <c r="Y26" s="7"/>
    </row>
    <row r="27" spans="1:25" x14ac:dyDescent="0.3">
      <c r="A27" s="38">
        <v>12</v>
      </c>
      <c r="B27" s="40"/>
      <c r="C27" s="40"/>
      <c r="D27" s="49"/>
      <c r="E27" s="51"/>
      <c r="F27" s="41" t="str">
        <f>IF(OR(B27="",C27="",D27="",$B$13=""),"",(D27*'Lookup Values'!$W$9*'Lookup Values'!$W$10+(D27*'Lookup Values'!$W$9*'Lookup Values'!$W$10*0.28*IF(C27="Medium Temperature",VLOOKUP($B$13,'Lookup Values'!$C$13:$K$17,8,FALSE),VLOOKUP($B$13,'Lookup Values'!$C$13:$K$17,9,FALSE))))*B27/'Lookup Values'!$W$10)</f>
        <v/>
      </c>
      <c r="G27" s="53" t="str">
        <f>IF(OR(B27="",,D27="",$B$13=""),"",(D27*'Lookup Values'!$W$9*'Lookup Values'!$W$10+(D27*'Lookup Values'!$W$9*'Lookup Values'!$W$10*0.28*IF(C27="Medium Temperature",VLOOKUP($B$13,'Lookup Values'!$C$13:$K$17,8,FALSE),VLOOKUP($B$13,'Lookup Values'!$C$13:$K$17,9,FALSE))))*B27)</f>
        <v/>
      </c>
      <c r="H27" s="26"/>
      <c r="I27" s="29"/>
      <c r="J27" s="26"/>
      <c r="K27" s="26"/>
      <c r="L27" s="26"/>
      <c r="M27" s="7"/>
      <c r="N27" s="7"/>
      <c r="O27" s="7"/>
      <c r="P27" s="7"/>
      <c r="Q27" s="7"/>
      <c r="R27" s="7"/>
      <c r="S27" s="7"/>
      <c r="T27" s="7"/>
      <c r="U27" s="7"/>
      <c r="V27" s="7"/>
      <c r="W27" s="7"/>
      <c r="X27" s="7"/>
      <c r="Y27" s="7"/>
    </row>
    <row r="28" spans="1:25" x14ac:dyDescent="0.3">
      <c r="A28" s="38">
        <v>13</v>
      </c>
      <c r="B28" s="40"/>
      <c r="C28" s="40"/>
      <c r="D28" s="49"/>
      <c r="E28" s="51"/>
      <c r="F28" s="41" t="str">
        <f>IF(OR(B28="",C28="",D28="",$B$13=""),"",(D28*'Lookup Values'!$W$9*'Lookup Values'!$W$10+(D28*'Lookup Values'!$W$9*'Lookup Values'!$W$10*0.28*IF(C28="Medium Temperature",VLOOKUP($B$13,'Lookup Values'!$C$13:$K$17,8,FALSE),VLOOKUP($B$13,'Lookup Values'!$C$13:$K$17,9,FALSE))))*B28/'Lookup Values'!$W$10)</f>
        <v/>
      </c>
      <c r="G28" s="53" t="str">
        <f>IF(OR(B28="",,D28="",$B$13=""),"",(D28*'Lookup Values'!$W$9*'Lookup Values'!$W$10+(D28*'Lookup Values'!$W$9*'Lookup Values'!$W$10*0.28*IF(C28="Medium Temperature",VLOOKUP($B$13,'Lookup Values'!$C$13:$K$17,8,FALSE),VLOOKUP($B$13,'Lookup Values'!$C$13:$K$17,9,FALSE))))*B28)</f>
        <v/>
      </c>
      <c r="H28" s="26"/>
      <c r="I28" s="29"/>
      <c r="J28" s="26"/>
      <c r="K28" s="26"/>
      <c r="L28" s="26"/>
      <c r="M28" s="7"/>
      <c r="N28" s="7"/>
      <c r="O28" s="7"/>
      <c r="P28" s="7"/>
      <c r="Q28" s="7"/>
      <c r="R28" s="7"/>
      <c r="S28" s="7"/>
      <c r="T28" s="7"/>
      <c r="U28" s="7"/>
      <c r="V28" s="7"/>
      <c r="W28" s="7"/>
      <c r="X28" s="7"/>
      <c r="Y28" s="7"/>
    </row>
    <row r="29" spans="1:25" x14ac:dyDescent="0.3">
      <c r="A29" s="38">
        <v>14</v>
      </c>
      <c r="B29" s="40"/>
      <c r="C29" s="40"/>
      <c r="D29" s="49"/>
      <c r="E29" s="51"/>
      <c r="F29" s="41" t="str">
        <f>IF(OR(B29="",C29="",D29="",$B$13=""),"",(D29*'Lookup Values'!$W$9*'Lookup Values'!$W$10+(D29*'Lookup Values'!$W$9*'Lookup Values'!$W$10*0.28*IF(C29="Medium Temperature",VLOOKUP($B$13,'Lookup Values'!$C$13:$K$17,8,FALSE),VLOOKUP($B$13,'Lookup Values'!$C$13:$K$17,9,FALSE))))*B29/'Lookup Values'!$W$10)</f>
        <v/>
      </c>
      <c r="G29" s="53" t="str">
        <f>IF(OR(B29="",,D29="",$B$13=""),"",(D29*'Lookup Values'!$W$9*'Lookup Values'!$W$10+(D29*'Lookup Values'!$W$9*'Lookup Values'!$W$10*0.28*IF(C29="Medium Temperature",VLOOKUP($B$13,'Lookup Values'!$C$13:$K$17,8,FALSE),VLOOKUP($B$13,'Lookup Values'!$C$13:$K$17,9,FALSE))))*B29)</f>
        <v/>
      </c>
      <c r="H29" s="26"/>
      <c r="I29" s="29"/>
      <c r="J29" s="26"/>
      <c r="K29" s="26"/>
      <c r="L29" s="26"/>
      <c r="M29" s="7"/>
      <c r="N29" s="7"/>
      <c r="O29" s="7"/>
      <c r="P29" s="7"/>
      <c r="Q29" s="7"/>
      <c r="R29" s="7"/>
      <c r="S29" s="7"/>
      <c r="T29" s="7"/>
      <c r="U29" s="7"/>
      <c r="V29" s="7"/>
      <c r="W29" s="7"/>
      <c r="X29" s="7"/>
      <c r="Y29" s="7"/>
    </row>
    <row r="30" spans="1:25" x14ac:dyDescent="0.3">
      <c r="A30" s="38">
        <v>15</v>
      </c>
      <c r="B30" s="40"/>
      <c r="C30" s="40"/>
      <c r="D30" s="49"/>
      <c r="E30" s="51"/>
      <c r="F30" s="41" t="str">
        <f>IF(OR(B30="",C30="",D30="",$B$13=""),"",(D30*'Lookup Values'!$W$9*'Lookup Values'!$W$10+(D30*'Lookup Values'!$W$9*'Lookup Values'!$W$10*0.28*IF(C30="Medium Temperature",VLOOKUP($B$13,'Lookup Values'!$C$13:$K$17,8,FALSE),VLOOKUP($B$13,'Lookup Values'!$C$13:$K$17,9,FALSE))))*B30/'Lookup Values'!$W$10)</f>
        <v/>
      </c>
      <c r="G30" s="53" t="str">
        <f>IF(OR(B30="",,D30="",$B$13=""),"",(D30*'Lookup Values'!$W$9*'Lookup Values'!$W$10+(D30*'Lookup Values'!$W$9*'Lookup Values'!$W$10*0.28*IF(C30="Medium Temperature",VLOOKUP($B$13,'Lookup Values'!$C$13:$K$17,8,FALSE),VLOOKUP($B$13,'Lookup Values'!$C$13:$K$17,9,FALSE))))*B30)</f>
        <v/>
      </c>
      <c r="H30" s="26"/>
      <c r="I30" s="29"/>
      <c r="J30" s="26"/>
      <c r="K30" s="26"/>
      <c r="L30" s="26"/>
      <c r="M30" s="7"/>
      <c r="N30" s="7"/>
      <c r="O30" s="7"/>
      <c r="P30" s="7"/>
      <c r="Q30" s="7"/>
      <c r="R30" s="7"/>
      <c r="S30" s="7"/>
      <c r="T30" s="7"/>
      <c r="U30" s="7"/>
      <c r="V30" s="7"/>
      <c r="W30" s="7"/>
      <c r="X30" s="7"/>
      <c r="Y30" s="7"/>
    </row>
    <row r="31" spans="1:25" x14ac:dyDescent="0.3">
      <c r="A31" s="38">
        <v>16</v>
      </c>
      <c r="B31" s="40"/>
      <c r="C31" s="40"/>
      <c r="D31" s="49"/>
      <c r="E31" s="51"/>
      <c r="F31" s="41" t="str">
        <f>IF(OR(B31="",C31="",D31="",$B$13=""),"",(D31*'Lookup Values'!$W$9*'Lookup Values'!$W$10+(D31*'Lookup Values'!$W$9*'Lookup Values'!$W$10*0.28*IF(C31="Medium Temperature",VLOOKUP($B$13,'Lookup Values'!$C$13:$K$17,8,FALSE),VLOOKUP($B$13,'Lookup Values'!$C$13:$K$17,9,FALSE))))*B31/'Lookup Values'!$W$10)</f>
        <v/>
      </c>
      <c r="G31" s="53" t="str">
        <f>IF(OR(B31="",,D31="",$B$13=""),"",(D31*'Lookup Values'!$W$9*'Lookup Values'!$W$10+(D31*'Lookup Values'!$W$9*'Lookup Values'!$W$10*0.28*IF(C31="Medium Temperature",VLOOKUP($B$13,'Lookup Values'!$C$13:$K$17,8,FALSE),VLOOKUP($B$13,'Lookup Values'!$C$13:$K$17,9,FALSE))))*B31)</f>
        <v/>
      </c>
      <c r="H31" s="26"/>
      <c r="I31" s="29"/>
      <c r="J31" s="26"/>
      <c r="K31" s="26"/>
      <c r="L31" s="26"/>
      <c r="M31" s="7"/>
      <c r="N31" s="7"/>
      <c r="O31" s="7"/>
      <c r="P31" s="7"/>
      <c r="Q31" s="7"/>
      <c r="R31" s="7"/>
      <c r="S31" s="7"/>
      <c r="T31" s="7"/>
      <c r="U31" s="7"/>
      <c r="V31" s="7"/>
      <c r="W31" s="7"/>
      <c r="X31" s="7"/>
      <c r="Y31" s="7"/>
    </row>
    <row r="32" spans="1:25" x14ac:dyDescent="0.3">
      <c r="A32" s="38">
        <v>17</v>
      </c>
      <c r="B32" s="40"/>
      <c r="C32" s="40"/>
      <c r="D32" s="49"/>
      <c r="E32" s="51"/>
      <c r="F32" s="41" t="str">
        <f>IF(OR(B32="",C32="",D32="",$B$13=""),"",(D32*'Lookup Values'!$W$9*'Lookup Values'!$W$10+(D32*'Lookup Values'!$W$9*'Lookup Values'!$W$10*0.28*IF(C32="Medium Temperature",VLOOKUP($B$13,'Lookup Values'!$C$13:$K$17,8,FALSE),VLOOKUP($B$13,'Lookup Values'!$C$13:$K$17,9,FALSE))))*B32/'Lookup Values'!$W$10)</f>
        <v/>
      </c>
      <c r="G32" s="53" t="str">
        <f>IF(OR(B32="",,D32="",$B$13=""),"",(D32*'Lookup Values'!$W$9*'Lookup Values'!$W$10+(D32*'Lookup Values'!$W$9*'Lookup Values'!$W$10*0.28*IF(C32="Medium Temperature",VLOOKUP($B$13,'Lookup Values'!$C$13:$K$17,8,FALSE),VLOOKUP($B$13,'Lookup Values'!$C$13:$K$17,9,FALSE))))*B32)</f>
        <v/>
      </c>
      <c r="H32" s="26"/>
      <c r="I32" s="29"/>
      <c r="J32" s="26"/>
      <c r="K32" s="26"/>
      <c r="L32" s="26"/>
      <c r="M32" s="7"/>
      <c r="N32" s="7"/>
      <c r="O32" s="7"/>
      <c r="P32" s="7"/>
      <c r="Q32" s="7"/>
      <c r="R32" s="7"/>
      <c r="S32" s="7"/>
      <c r="T32" s="7"/>
      <c r="U32" s="7"/>
      <c r="V32" s="7"/>
      <c r="W32" s="7"/>
      <c r="X32" s="7"/>
      <c r="Y32" s="7"/>
    </row>
    <row r="33" spans="1:25" x14ac:dyDescent="0.3">
      <c r="A33" s="38">
        <v>18</v>
      </c>
      <c r="B33" s="40"/>
      <c r="C33" s="40"/>
      <c r="D33" s="49"/>
      <c r="E33" s="51"/>
      <c r="F33" s="41" t="str">
        <f>IF(OR(B33="",C33="",D33="",$B$13=""),"",(D33*'Lookup Values'!$W$9*'Lookup Values'!$W$10+(D33*'Lookup Values'!$W$9*'Lookup Values'!$W$10*0.28*IF(C33="Medium Temperature",VLOOKUP($B$13,'Lookup Values'!$C$13:$K$17,8,FALSE),VLOOKUP($B$13,'Lookup Values'!$C$13:$K$17,9,FALSE))))*B33/'Lookup Values'!$W$10)</f>
        <v/>
      </c>
      <c r="G33" s="53" t="str">
        <f>IF(OR(B33="",,D33="",$B$13=""),"",(D33*'Lookup Values'!$W$9*'Lookup Values'!$W$10+(D33*'Lookup Values'!$W$9*'Lookup Values'!$W$10*0.28*IF(C33="Medium Temperature",VLOOKUP($B$13,'Lookup Values'!$C$13:$K$17,8,FALSE),VLOOKUP($B$13,'Lookup Values'!$C$13:$K$17,9,FALSE))))*B33)</f>
        <v/>
      </c>
      <c r="H33" s="26"/>
      <c r="I33" s="29"/>
      <c r="J33" s="26"/>
      <c r="K33" s="26"/>
      <c r="L33" s="26"/>
      <c r="M33" s="7"/>
      <c r="N33" s="7"/>
      <c r="O33" s="7"/>
      <c r="P33" s="7"/>
      <c r="Q33" s="7"/>
      <c r="R33" s="7"/>
      <c r="S33" s="7"/>
      <c r="T33" s="7"/>
      <c r="U33" s="7"/>
      <c r="V33" s="7"/>
      <c r="W33" s="7"/>
      <c r="X33" s="7"/>
      <c r="Y33" s="7"/>
    </row>
    <row r="34" spans="1:25" x14ac:dyDescent="0.3">
      <c r="A34" s="38">
        <v>19</v>
      </c>
      <c r="B34" s="40"/>
      <c r="C34" s="40"/>
      <c r="D34" s="49"/>
      <c r="E34" s="51"/>
      <c r="F34" s="41" t="str">
        <f>IF(OR(B34="",C34="",D34="",$B$13=""),"",(D34*'Lookup Values'!$W$9*'Lookup Values'!$W$10+(D34*'Lookup Values'!$W$9*'Lookup Values'!$W$10*0.28*IF(C34="Medium Temperature",VLOOKUP($B$13,'Lookup Values'!$C$13:$K$17,8,FALSE),VLOOKUP($B$13,'Lookup Values'!$C$13:$K$17,9,FALSE))))*B34/'Lookup Values'!$W$10)</f>
        <v/>
      </c>
      <c r="G34" s="53" t="str">
        <f>IF(OR(B34="",,D34="",$B$13=""),"",(D34*'Lookup Values'!$W$9*'Lookup Values'!$W$10+(D34*'Lookup Values'!$W$9*'Lookup Values'!$W$10*0.28*IF(C34="Medium Temperature",VLOOKUP($B$13,'Lookup Values'!$C$13:$K$17,8,FALSE),VLOOKUP($B$13,'Lookup Values'!$C$13:$K$17,9,FALSE))))*B34)</f>
        <v/>
      </c>
      <c r="H34" s="26"/>
      <c r="I34" s="29"/>
      <c r="J34" s="26"/>
      <c r="K34" s="26"/>
      <c r="L34" s="26"/>
      <c r="M34" s="7"/>
      <c r="N34" s="7"/>
      <c r="O34" s="7"/>
      <c r="P34" s="7"/>
      <c r="Q34" s="7"/>
      <c r="R34" s="7"/>
      <c r="S34" s="7"/>
      <c r="T34" s="7"/>
      <c r="U34" s="7"/>
      <c r="V34" s="7"/>
      <c r="W34" s="7"/>
      <c r="X34" s="7"/>
      <c r="Y34" s="7"/>
    </row>
    <row r="35" spans="1:25" x14ac:dyDescent="0.3">
      <c r="A35" s="38">
        <v>20</v>
      </c>
      <c r="B35" s="40"/>
      <c r="C35" s="40"/>
      <c r="D35" s="49"/>
      <c r="E35" s="51"/>
      <c r="F35" s="41" t="str">
        <f>IF(OR(B35="",C35="",D35="",$B$13=""),"",(D35*'Lookup Values'!$W$9*'Lookup Values'!$W$10+(D35*'Lookup Values'!$W$9*'Lookup Values'!$W$10*0.28*IF(C35="Medium Temperature",VLOOKUP($B$13,'Lookup Values'!$C$13:$K$17,8,FALSE),VLOOKUP($B$13,'Lookup Values'!$C$13:$K$17,9,FALSE))))*B35/'Lookup Values'!$W$10)</f>
        <v/>
      </c>
      <c r="G35" s="53" t="str">
        <f>IF(OR(B35="",,D35="",$B$13=""),"",(D35*'Lookup Values'!$W$9*'Lookup Values'!$W$10+(D35*'Lookup Values'!$W$9*'Lookup Values'!$W$10*0.28*IF(C35="Medium Temperature",VLOOKUP($B$13,'Lookup Values'!$C$13:$K$17,8,FALSE),VLOOKUP($B$13,'Lookup Values'!$C$13:$K$17,9,FALSE))))*B35)</f>
        <v/>
      </c>
      <c r="H35" s="26"/>
      <c r="I35" s="29"/>
      <c r="J35" s="26"/>
      <c r="K35" s="26"/>
      <c r="L35" s="26"/>
      <c r="M35" s="7"/>
      <c r="N35" s="7"/>
      <c r="O35" s="7"/>
      <c r="P35" s="7"/>
      <c r="Q35" s="7"/>
      <c r="R35" s="7"/>
      <c r="S35" s="7"/>
      <c r="T35" s="7"/>
      <c r="U35" s="7"/>
      <c r="V35" s="7"/>
      <c r="W35" s="7"/>
      <c r="X35" s="7"/>
      <c r="Y35" s="7"/>
    </row>
    <row r="36" spans="1:25" x14ac:dyDescent="0.3">
      <c r="A36" s="38" t="s">
        <v>114</v>
      </c>
      <c r="B36" s="40"/>
      <c r="C36" s="40"/>
      <c r="D36" s="49"/>
      <c r="E36" s="51"/>
      <c r="F36" s="44" t="str">
        <f>IF(IFERROR(SUM(F16:F35),"")=0,"",IFERROR(SUM(F16:F35),""))</f>
        <v/>
      </c>
      <c r="G36" s="54" t="str">
        <f>IF(IFERROR(SUM(G16:G35),"")=0,"",IFERROR(SUM(G16:G35),""))</f>
        <v/>
      </c>
      <c r="H36" s="26"/>
      <c r="I36" s="6"/>
      <c r="J36" s="26"/>
      <c r="K36" s="26"/>
      <c r="L36" s="26"/>
      <c r="M36" s="7"/>
      <c r="N36" s="7"/>
      <c r="O36" s="7"/>
      <c r="P36" s="7"/>
      <c r="Q36" s="7"/>
      <c r="R36" s="7"/>
      <c r="S36" s="7"/>
      <c r="T36" s="7"/>
      <c r="U36" s="7"/>
      <c r="V36" s="7"/>
      <c r="W36" s="7"/>
      <c r="X36" s="7"/>
      <c r="Y36" s="7"/>
    </row>
    <row r="37" spans="1:25" x14ac:dyDescent="0.3">
      <c r="A37" s="23"/>
      <c r="B37" s="24"/>
      <c r="C37" s="25"/>
      <c r="D37" s="25"/>
      <c r="E37" s="25"/>
      <c r="F37" s="32"/>
      <c r="G37" s="32"/>
      <c r="H37" s="26"/>
      <c r="I37" s="26"/>
      <c r="J37" s="26"/>
      <c r="K37" s="7"/>
      <c r="L37" s="7"/>
      <c r="M37" s="7"/>
      <c r="N37" s="7"/>
      <c r="O37" s="7"/>
      <c r="P37" s="7"/>
      <c r="Q37" s="7"/>
      <c r="R37" s="7"/>
      <c r="S37" s="7"/>
      <c r="T37" s="7"/>
      <c r="U37" s="7"/>
      <c r="V37" s="7"/>
      <c r="W37" s="7"/>
    </row>
    <row r="38" spans="1:25" x14ac:dyDescent="0.3">
      <c r="A38" s="147" t="s">
        <v>115</v>
      </c>
      <c r="B38" s="148"/>
      <c r="C38" s="148"/>
      <c r="D38" s="148"/>
      <c r="E38" s="148"/>
      <c r="F38" s="148"/>
      <c r="G38" s="149"/>
      <c r="H38" s="26"/>
      <c r="I38" s="7"/>
      <c r="J38" s="7"/>
      <c r="K38" s="7"/>
      <c r="L38" s="7"/>
      <c r="M38" s="7"/>
      <c r="N38" s="7"/>
      <c r="O38" s="7"/>
      <c r="P38" s="7"/>
      <c r="Q38" s="7"/>
      <c r="R38" s="7"/>
      <c r="S38" s="7"/>
      <c r="T38" s="7"/>
      <c r="U38" s="7"/>
      <c r="V38" s="7"/>
      <c r="W38" s="7"/>
    </row>
    <row r="39" spans="1:25" ht="16.2" thickBot="1" x14ac:dyDescent="0.35">
      <c r="A39" s="7"/>
      <c r="B39" s="7"/>
      <c r="C39" s="7"/>
      <c r="D39" s="7"/>
      <c r="E39" s="7"/>
      <c r="F39" s="7"/>
      <c r="G39" s="7"/>
      <c r="H39" s="7"/>
      <c r="I39" s="7"/>
      <c r="K39" s="7"/>
      <c r="L39" s="7"/>
      <c r="M39" s="7"/>
      <c r="N39" s="7"/>
      <c r="O39" s="7"/>
      <c r="P39" s="7"/>
      <c r="Q39" s="7"/>
      <c r="R39" s="7"/>
      <c r="S39" s="7"/>
      <c r="T39" s="7"/>
      <c r="U39" s="7"/>
      <c r="V39" s="7"/>
      <c r="W39" s="7"/>
    </row>
    <row r="40" spans="1:25" x14ac:dyDescent="0.3">
      <c r="A40" s="7"/>
      <c r="B40" s="136" t="str">
        <f>A2&amp;" kW Savings"</f>
        <v>Electronic Defrost Controls kW Savings</v>
      </c>
      <c r="C40" s="137"/>
      <c r="D40" s="137"/>
      <c r="E40" s="42" t="str">
        <f>IF(F36="","",F36)</f>
        <v/>
      </c>
      <c r="F40" s="7"/>
      <c r="G40" s="7"/>
      <c r="H40" s="7"/>
      <c r="I40" s="7"/>
      <c r="J40" s="7"/>
      <c r="K40" s="7"/>
      <c r="L40" s="7"/>
      <c r="M40" s="7"/>
      <c r="N40" s="7"/>
      <c r="O40" s="7"/>
      <c r="P40" s="7"/>
      <c r="Q40" s="7"/>
      <c r="R40" s="7"/>
      <c r="S40" s="7"/>
    </row>
    <row r="41" spans="1:25" ht="16.2" thickBot="1" x14ac:dyDescent="0.35">
      <c r="A41" s="7"/>
      <c r="B41" s="138" t="str">
        <f>A2&amp;" kWh Savings"</f>
        <v>Electronic Defrost Controls kWh Savings</v>
      </c>
      <c r="C41" s="139"/>
      <c r="D41" s="140"/>
      <c r="E41" s="43" t="str">
        <f>IF(G36="","",G36)</f>
        <v/>
      </c>
      <c r="F41" s="7"/>
      <c r="G41" s="7"/>
      <c r="H41" s="7"/>
      <c r="I41" s="7"/>
      <c r="J41" s="7"/>
      <c r="K41" s="7"/>
      <c r="L41" s="7"/>
      <c r="M41" s="7"/>
      <c r="N41" s="7"/>
      <c r="O41" s="7"/>
      <c r="P41" s="7"/>
      <c r="Q41" s="7"/>
      <c r="R41" s="7"/>
      <c r="S41" s="7"/>
    </row>
    <row r="42" spans="1:25" ht="10.5" customHeight="1" x14ac:dyDescent="0.3">
      <c r="A42" s="23"/>
      <c r="B42" s="35"/>
      <c r="C42" s="35"/>
      <c r="D42" s="35"/>
      <c r="E42" s="35"/>
      <c r="F42" s="35"/>
      <c r="G42" s="35"/>
      <c r="H42" s="35"/>
      <c r="I42" s="35"/>
      <c r="J42" s="35"/>
      <c r="K42" s="7"/>
      <c r="L42" s="7"/>
      <c r="M42" s="7"/>
      <c r="N42" s="7"/>
      <c r="O42" s="7"/>
      <c r="P42" s="7"/>
      <c r="Q42" s="7"/>
      <c r="R42" s="7"/>
      <c r="S42" s="7"/>
      <c r="T42" s="7"/>
      <c r="U42" s="7"/>
      <c r="V42" s="7"/>
      <c r="W42" s="7"/>
    </row>
    <row r="43" spans="1:25" x14ac:dyDescent="0.3">
      <c r="A43" s="23"/>
      <c r="B43" s="35"/>
      <c r="C43" s="35"/>
      <c r="D43" s="35"/>
      <c r="E43" s="35"/>
      <c r="F43" s="35"/>
      <c r="G43" s="35"/>
      <c r="H43" s="35"/>
      <c r="I43" s="35"/>
      <c r="J43" s="35"/>
      <c r="K43" s="7"/>
      <c r="L43" s="7"/>
      <c r="M43" s="7"/>
      <c r="N43" s="7"/>
      <c r="O43" s="7"/>
      <c r="P43" s="7"/>
      <c r="Q43" s="7"/>
      <c r="R43" s="7"/>
      <c r="S43" s="7"/>
      <c r="T43" s="7"/>
      <c r="U43" s="7"/>
      <c r="V43" s="7"/>
      <c r="W43" s="7"/>
    </row>
    <row r="44" spans="1:25" x14ac:dyDescent="0.3">
      <c r="A44" s="24"/>
      <c r="B44" s="7"/>
      <c r="C44" s="7"/>
      <c r="D44" s="7"/>
      <c r="E44" s="7"/>
      <c r="F44" s="7"/>
      <c r="G44" s="7"/>
      <c r="H44" s="7"/>
      <c r="I44" s="7"/>
      <c r="J44" s="7"/>
      <c r="K44" s="7"/>
      <c r="L44" s="7"/>
      <c r="M44" s="7"/>
      <c r="N44" s="7"/>
      <c r="O44" s="7"/>
      <c r="P44" s="7"/>
      <c r="Q44" s="7"/>
      <c r="R44" s="7"/>
      <c r="S44" s="7"/>
      <c r="T44" s="7"/>
      <c r="U44" s="7"/>
      <c r="V44" s="7"/>
      <c r="W44" s="7"/>
    </row>
    <row r="45" spans="1:25" x14ac:dyDescent="0.3">
      <c r="A45" s="24"/>
      <c r="B45" s="7"/>
      <c r="C45" s="7"/>
      <c r="D45" s="7"/>
      <c r="E45" s="7"/>
      <c r="F45" s="7"/>
      <c r="G45" s="7"/>
      <c r="H45" s="7"/>
      <c r="I45" s="7"/>
      <c r="J45" s="7"/>
      <c r="K45" s="7"/>
      <c r="L45" s="7"/>
      <c r="M45" s="7"/>
      <c r="N45" s="7"/>
      <c r="O45" s="7"/>
      <c r="P45" s="7"/>
      <c r="Q45" s="7"/>
      <c r="R45" s="7"/>
      <c r="S45" s="7"/>
      <c r="T45" s="7"/>
      <c r="U45" s="7"/>
      <c r="V45" s="7"/>
      <c r="W45" s="7"/>
    </row>
    <row r="46" spans="1:25" hidden="1" x14ac:dyDescent="0.3">
      <c r="A46" s="24"/>
      <c r="B46" s="7"/>
      <c r="C46" s="7"/>
      <c r="D46" s="7"/>
      <c r="E46" s="7"/>
      <c r="F46" s="7"/>
      <c r="G46" s="7"/>
      <c r="H46" s="7"/>
      <c r="I46" s="7"/>
      <c r="J46" s="7"/>
      <c r="K46" s="7"/>
      <c r="L46" s="7"/>
      <c r="M46" s="7"/>
      <c r="N46" s="7"/>
      <c r="O46" s="7"/>
      <c r="P46" s="7"/>
      <c r="Q46" s="7"/>
      <c r="R46" s="7"/>
      <c r="S46" s="7"/>
      <c r="T46" s="7"/>
      <c r="U46" s="7"/>
      <c r="V46" s="7"/>
      <c r="W46" s="7"/>
    </row>
    <row r="47" spans="1:25" hidden="1" x14ac:dyDescent="0.3">
      <c r="A47" s="24"/>
      <c r="B47" s="7"/>
      <c r="C47" s="7"/>
      <c r="D47" s="7"/>
      <c r="E47" s="7"/>
      <c r="F47" s="7"/>
      <c r="G47" s="7"/>
      <c r="H47" s="7"/>
      <c r="I47" s="7"/>
      <c r="J47" s="7"/>
      <c r="K47" s="7"/>
      <c r="L47" s="7"/>
      <c r="M47" s="7"/>
      <c r="N47" s="7"/>
      <c r="O47" s="7"/>
      <c r="P47" s="7"/>
      <c r="Q47" s="7"/>
      <c r="R47" s="7"/>
      <c r="S47" s="7"/>
      <c r="T47" s="7"/>
      <c r="U47" s="7"/>
      <c r="V47" s="7"/>
      <c r="W47" s="7"/>
    </row>
    <row r="48" spans="1:25" hidden="1" x14ac:dyDescent="0.3">
      <c r="A48" s="24"/>
      <c r="B48" s="36" t="s">
        <v>116</v>
      </c>
      <c r="C48" s="24"/>
      <c r="D48" s="36" t="s">
        <v>117</v>
      </c>
      <c r="E48" s="36"/>
      <c r="F48" s="24"/>
      <c r="G48" s="24"/>
      <c r="H48" s="24"/>
      <c r="I48" s="24"/>
      <c r="J48" s="7"/>
      <c r="K48" s="7"/>
      <c r="L48" s="7"/>
      <c r="M48" s="7"/>
      <c r="N48" s="7"/>
      <c r="O48" s="7"/>
      <c r="P48" s="7"/>
      <c r="Q48" s="7"/>
      <c r="R48" s="7"/>
      <c r="S48" s="7"/>
      <c r="T48" s="7"/>
      <c r="U48" s="7"/>
      <c r="V48" s="7"/>
      <c r="W48" s="7"/>
    </row>
    <row r="49" spans="1:23" hidden="1" x14ac:dyDescent="0.3">
      <c r="A49" s="24"/>
      <c r="B49" s="24" t="s">
        <v>118</v>
      </c>
      <c r="C49" s="24"/>
      <c r="D49" s="24">
        <v>1</v>
      </c>
      <c r="E49" s="24"/>
      <c r="F49" s="24"/>
      <c r="G49" s="24"/>
      <c r="H49" s="24"/>
      <c r="I49" s="24"/>
      <c r="J49" s="24"/>
      <c r="K49" s="7"/>
      <c r="L49" s="7"/>
      <c r="M49" s="7"/>
      <c r="N49" s="7"/>
      <c r="O49" s="7"/>
      <c r="P49" s="7"/>
      <c r="Q49" s="7"/>
      <c r="R49" s="7"/>
      <c r="S49" s="7"/>
      <c r="T49" s="7"/>
      <c r="U49" s="7"/>
      <c r="V49" s="7"/>
      <c r="W49" s="7"/>
    </row>
    <row r="50" spans="1:23" hidden="1" x14ac:dyDescent="0.3">
      <c r="A50" s="24"/>
      <c r="B50" s="24" t="s">
        <v>119</v>
      </c>
      <c r="C50" s="24"/>
      <c r="D50" s="24">
        <v>2</v>
      </c>
      <c r="E50" s="24"/>
      <c r="F50" s="24"/>
      <c r="G50" s="24"/>
      <c r="H50" s="24"/>
      <c r="I50" s="24"/>
      <c r="J50" s="24"/>
      <c r="K50" s="7"/>
      <c r="L50" s="7"/>
      <c r="M50" s="7"/>
      <c r="N50" s="7"/>
      <c r="O50" s="7"/>
      <c r="P50" s="7"/>
      <c r="Q50" s="7"/>
      <c r="R50" s="7"/>
      <c r="S50" s="7"/>
      <c r="T50" s="7"/>
      <c r="U50" s="7"/>
      <c r="V50" s="7"/>
      <c r="W50" s="7"/>
    </row>
    <row r="51" spans="1:23" hidden="1" x14ac:dyDescent="0.3">
      <c r="A51" s="24"/>
      <c r="B51" s="24" t="s">
        <v>120</v>
      </c>
      <c r="C51" s="24"/>
      <c r="D51" s="24">
        <v>3</v>
      </c>
      <c r="E51" s="24"/>
      <c r="F51" s="24"/>
      <c r="G51" s="24"/>
      <c r="H51" s="24"/>
      <c r="I51" s="24"/>
      <c r="J51" s="24"/>
      <c r="K51" s="7"/>
      <c r="L51" s="7"/>
      <c r="M51" s="7"/>
      <c r="N51" s="7"/>
      <c r="O51" s="7"/>
      <c r="P51" s="7"/>
      <c r="Q51" s="7"/>
      <c r="R51" s="7"/>
      <c r="S51" s="7"/>
      <c r="T51" s="7"/>
      <c r="U51" s="7"/>
      <c r="V51" s="7"/>
      <c r="W51" s="7"/>
    </row>
    <row r="52" spans="1:23" hidden="1" x14ac:dyDescent="0.3">
      <c r="A52" s="7"/>
      <c r="B52" s="24" t="s">
        <v>121</v>
      </c>
      <c r="C52" s="24"/>
      <c r="D52" s="24"/>
      <c r="E52" s="24"/>
      <c r="F52" s="24"/>
      <c r="G52" s="24"/>
      <c r="H52" s="24"/>
      <c r="I52" s="24"/>
      <c r="J52" s="24"/>
      <c r="K52" s="7"/>
      <c r="L52" s="7"/>
      <c r="M52" s="7"/>
      <c r="N52" s="7"/>
      <c r="O52" s="7"/>
      <c r="P52" s="7"/>
      <c r="Q52" s="7"/>
      <c r="R52" s="7"/>
      <c r="S52" s="7"/>
      <c r="T52" s="7"/>
      <c r="U52" s="7"/>
      <c r="V52" s="7"/>
      <c r="W52" s="7"/>
    </row>
    <row r="53" spans="1:23" hidden="1" x14ac:dyDescent="0.3">
      <c r="A53" s="7"/>
      <c r="B53" s="24" t="s">
        <v>122</v>
      </c>
      <c r="C53" s="24"/>
      <c r="D53" s="24"/>
      <c r="E53" s="24"/>
      <c r="F53" s="24"/>
      <c r="G53" s="24"/>
      <c r="H53" s="24"/>
      <c r="I53" s="24"/>
      <c r="J53" s="24"/>
      <c r="K53" s="7"/>
      <c r="L53" s="7"/>
      <c r="M53" s="7"/>
      <c r="N53" s="7"/>
      <c r="O53" s="7"/>
      <c r="P53" s="7"/>
      <c r="Q53" s="7"/>
      <c r="R53" s="7"/>
      <c r="S53" s="7"/>
      <c r="T53" s="7"/>
      <c r="U53" s="7"/>
      <c r="V53" s="7"/>
      <c r="W53" s="7"/>
    </row>
    <row r="54" spans="1:23" hidden="1" x14ac:dyDescent="0.3">
      <c r="A54" s="7"/>
      <c r="B54" s="24" t="s">
        <v>123</v>
      </c>
      <c r="C54" s="24"/>
      <c r="D54" s="24"/>
      <c r="E54" s="24"/>
      <c r="F54" s="24"/>
      <c r="G54" s="24"/>
      <c r="H54" s="24"/>
      <c r="I54" s="24"/>
      <c r="J54" s="24"/>
      <c r="K54" s="7"/>
      <c r="L54" s="7"/>
      <c r="M54" s="7"/>
      <c r="N54" s="7"/>
      <c r="O54" s="7"/>
      <c r="P54" s="7"/>
      <c r="Q54" s="7"/>
      <c r="R54" s="7"/>
      <c r="S54" s="7"/>
      <c r="T54" s="7"/>
      <c r="U54" s="7"/>
      <c r="V54" s="7"/>
      <c r="W54" s="7"/>
    </row>
    <row r="55" spans="1:23" hidden="1" x14ac:dyDescent="0.3">
      <c r="A55" s="7"/>
      <c r="B55" s="24" t="s">
        <v>124</v>
      </c>
      <c r="C55" s="24"/>
      <c r="D55" s="24"/>
      <c r="E55" s="24"/>
      <c r="F55" s="24"/>
      <c r="G55" s="24"/>
      <c r="H55" s="24"/>
      <c r="I55" s="24"/>
      <c r="J55" s="24"/>
      <c r="K55" s="7"/>
      <c r="L55" s="7"/>
      <c r="M55" s="7"/>
      <c r="N55" s="7"/>
      <c r="O55" s="7"/>
      <c r="P55" s="7"/>
      <c r="Q55" s="7"/>
      <c r="R55" s="7"/>
      <c r="S55" s="7"/>
      <c r="T55" s="7"/>
      <c r="U55" s="7"/>
      <c r="V55" s="7"/>
      <c r="W55" s="7"/>
    </row>
    <row r="56" spans="1:23" hidden="1" x14ac:dyDescent="0.3">
      <c r="A56" s="7"/>
      <c r="B56" s="24" t="s">
        <v>125</v>
      </c>
      <c r="C56" s="24"/>
      <c r="D56" s="24"/>
      <c r="E56" s="24"/>
      <c r="F56" s="24"/>
      <c r="G56" s="24"/>
      <c r="H56" s="24"/>
      <c r="I56" s="24"/>
      <c r="J56" s="24"/>
      <c r="K56" s="7"/>
      <c r="L56" s="7"/>
      <c r="M56" s="7"/>
      <c r="N56" s="7"/>
      <c r="O56" s="7"/>
      <c r="P56" s="7"/>
      <c r="Q56" s="7"/>
      <c r="R56" s="7"/>
      <c r="S56" s="7"/>
      <c r="T56" s="7"/>
      <c r="U56" s="7"/>
      <c r="V56" s="7"/>
      <c r="W56" s="7"/>
    </row>
    <row r="57" spans="1:23" hidden="1" x14ac:dyDescent="0.3">
      <c r="A57" s="7"/>
      <c r="B57" s="7" t="s">
        <v>126</v>
      </c>
      <c r="C57" s="7"/>
      <c r="D57" s="7"/>
      <c r="E57" s="7"/>
      <c r="F57" s="7"/>
      <c r="G57" s="7"/>
      <c r="H57" s="7"/>
      <c r="I57" s="7"/>
      <c r="J57" s="7"/>
      <c r="K57" s="7"/>
      <c r="L57" s="7"/>
      <c r="M57" s="7"/>
      <c r="N57" s="7"/>
      <c r="O57" s="7"/>
      <c r="P57" s="7"/>
      <c r="Q57" s="7"/>
      <c r="R57" s="7"/>
      <c r="S57" s="7"/>
      <c r="T57" s="7"/>
      <c r="U57" s="7"/>
      <c r="V57" s="7"/>
      <c r="W57" s="7"/>
    </row>
    <row r="58" spans="1:23" hidden="1" x14ac:dyDescent="0.3">
      <c r="A58" s="7"/>
      <c r="B58" s="7"/>
      <c r="C58" s="7"/>
      <c r="D58" s="7"/>
      <c r="E58" s="7"/>
      <c r="F58" s="7"/>
      <c r="G58" s="7"/>
      <c r="H58" s="7"/>
      <c r="I58" s="7"/>
      <c r="J58" s="7"/>
      <c r="K58" s="7"/>
      <c r="L58" s="7"/>
      <c r="M58" s="7"/>
      <c r="N58" s="7"/>
      <c r="O58" s="7"/>
      <c r="P58" s="7"/>
      <c r="Q58" s="7"/>
      <c r="R58" s="7"/>
      <c r="S58" s="7"/>
      <c r="T58" s="7"/>
      <c r="U58" s="7"/>
      <c r="V58" s="7"/>
      <c r="W58" s="7"/>
    </row>
    <row r="59" spans="1:23" hidden="1" x14ac:dyDescent="0.3">
      <c r="A59" s="7"/>
      <c r="B59" s="7"/>
      <c r="C59" s="7"/>
      <c r="D59" s="7"/>
      <c r="E59" s="7"/>
      <c r="F59" s="7"/>
      <c r="G59" s="7"/>
      <c r="H59" s="7"/>
      <c r="I59" s="7"/>
      <c r="J59" s="7"/>
      <c r="K59" s="7"/>
      <c r="L59" s="7"/>
      <c r="M59" s="7"/>
      <c r="N59" s="7"/>
      <c r="O59" s="7"/>
      <c r="P59" s="7"/>
      <c r="Q59" s="7"/>
      <c r="R59" s="7"/>
      <c r="S59" s="7"/>
      <c r="T59" s="7"/>
      <c r="U59" s="7"/>
      <c r="V59" s="7"/>
      <c r="W59" s="7"/>
    </row>
    <row r="60" spans="1:23" x14ac:dyDescent="0.3">
      <c r="A60" s="7"/>
      <c r="B60" s="7"/>
      <c r="C60" s="7"/>
      <c r="D60" s="7"/>
      <c r="E60" s="7"/>
      <c r="F60" s="7"/>
      <c r="G60" s="7"/>
      <c r="H60" s="7"/>
      <c r="I60" s="7"/>
      <c r="J60" s="7"/>
      <c r="K60" s="7"/>
      <c r="L60" s="7"/>
      <c r="M60" s="7"/>
      <c r="N60" s="7"/>
      <c r="O60" s="7"/>
      <c r="P60" s="7"/>
      <c r="Q60" s="7"/>
      <c r="R60" s="7"/>
      <c r="S60" s="7"/>
      <c r="T60" s="7"/>
      <c r="U60" s="7"/>
      <c r="V60" s="7"/>
      <c r="W60" s="7"/>
    </row>
    <row r="61" spans="1:23" x14ac:dyDescent="0.3">
      <c r="A61" s="7"/>
      <c r="B61" s="7"/>
      <c r="C61" s="7"/>
      <c r="D61" s="7"/>
      <c r="E61" s="7"/>
      <c r="F61" s="7"/>
      <c r="G61" s="7"/>
      <c r="H61" s="7"/>
      <c r="I61" s="7"/>
      <c r="J61" s="7"/>
      <c r="K61" s="7"/>
      <c r="L61" s="7"/>
      <c r="M61" s="7"/>
      <c r="N61" s="7"/>
      <c r="O61" s="7"/>
      <c r="P61" s="7"/>
      <c r="Q61" s="7"/>
      <c r="R61" s="7"/>
      <c r="S61" s="7"/>
      <c r="T61" s="7"/>
      <c r="U61" s="7"/>
      <c r="V61" s="7"/>
      <c r="W61" s="7"/>
    </row>
    <row r="62" spans="1:23" x14ac:dyDescent="0.3">
      <c r="A62" s="7"/>
      <c r="B62" s="7"/>
      <c r="C62" s="7"/>
      <c r="D62" s="7"/>
      <c r="E62" s="7"/>
      <c r="F62" s="7"/>
      <c r="G62" s="7"/>
      <c r="H62" s="7"/>
      <c r="I62" s="7"/>
      <c r="J62" s="7"/>
      <c r="K62" s="7"/>
      <c r="L62" s="7"/>
      <c r="M62" s="7"/>
      <c r="N62" s="7"/>
      <c r="O62" s="7"/>
      <c r="P62" s="7"/>
      <c r="Q62" s="7"/>
      <c r="R62" s="7"/>
      <c r="S62" s="7"/>
      <c r="T62" s="7"/>
      <c r="U62" s="7"/>
      <c r="V62" s="7"/>
      <c r="W62" s="7"/>
    </row>
    <row r="63" spans="1:23" x14ac:dyDescent="0.3">
      <c r="A63" s="7"/>
      <c r="B63" s="7"/>
      <c r="C63" s="7"/>
      <c r="D63" s="7"/>
      <c r="E63" s="7"/>
      <c r="F63" s="7"/>
      <c r="G63" s="7"/>
      <c r="H63" s="7"/>
      <c r="I63" s="7"/>
      <c r="J63" s="7"/>
      <c r="K63" s="7"/>
      <c r="L63" s="7"/>
      <c r="M63" s="7"/>
      <c r="N63" s="7"/>
      <c r="O63" s="7"/>
      <c r="P63" s="7"/>
      <c r="Q63" s="7"/>
      <c r="R63" s="7"/>
      <c r="S63" s="7"/>
      <c r="T63" s="7"/>
      <c r="U63" s="7"/>
      <c r="V63" s="7"/>
      <c r="W63" s="7"/>
    </row>
    <row r="64" spans="1:23" x14ac:dyDescent="0.3">
      <c r="A64" s="7"/>
      <c r="B64" s="7"/>
      <c r="C64" s="7"/>
      <c r="D64" s="7"/>
      <c r="E64" s="7"/>
      <c r="F64" s="7"/>
      <c r="G64" s="7"/>
      <c r="H64" s="7"/>
      <c r="I64" s="7"/>
      <c r="J64" s="7"/>
      <c r="K64" s="7"/>
      <c r="L64" s="7"/>
      <c r="M64" s="7"/>
      <c r="N64" s="7"/>
      <c r="O64" s="7"/>
      <c r="P64" s="7"/>
      <c r="Q64" s="7"/>
      <c r="R64" s="7"/>
      <c r="S64" s="7"/>
      <c r="T64" s="7"/>
      <c r="U64" s="7"/>
      <c r="V64" s="7"/>
      <c r="W64" s="7"/>
    </row>
    <row r="65" spans="1:23" x14ac:dyDescent="0.3">
      <c r="A65" s="7"/>
      <c r="B65" s="7"/>
      <c r="C65" s="7"/>
      <c r="D65" s="7"/>
      <c r="E65" s="7"/>
      <c r="F65" s="7"/>
      <c r="G65" s="7"/>
      <c r="H65" s="7"/>
      <c r="I65" s="7"/>
      <c r="J65" s="7"/>
      <c r="K65" s="7"/>
      <c r="L65" s="7"/>
      <c r="M65" s="7"/>
      <c r="N65" s="7"/>
      <c r="O65" s="7"/>
      <c r="P65" s="7"/>
      <c r="Q65" s="7"/>
      <c r="R65" s="7"/>
      <c r="S65" s="7"/>
      <c r="T65" s="7"/>
      <c r="U65" s="7"/>
      <c r="V65" s="7"/>
      <c r="W65" s="7"/>
    </row>
    <row r="66" spans="1:23" x14ac:dyDescent="0.3">
      <c r="A66" s="7"/>
      <c r="B66" s="7"/>
      <c r="C66" s="7"/>
      <c r="D66" s="7"/>
      <c r="E66" s="7"/>
      <c r="F66" s="7"/>
      <c r="G66" s="7"/>
      <c r="H66" s="7"/>
      <c r="I66" s="7"/>
      <c r="J66" s="7"/>
      <c r="K66" s="7"/>
      <c r="L66" s="7"/>
      <c r="M66" s="7"/>
      <c r="N66" s="7"/>
      <c r="O66" s="7"/>
      <c r="P66" s="7"/>
      <c r="Q66" s="7"/>
      <c r="R66" s="7"/>
      <c r="S66" s="7"/>
      <c r="T66" s="7"/>
      <c r="U66" s="7"/>
      <c r="V66" s="7"/>
      <c r="W66" s="7"/>
    </row>
    <row r="67" spans="1:23" x14ac:dyDescent="0.3">
      <c r="A67" s="7"/>
      <c r="B67" s="7"/>
      <c r="C67" s="7"/>
      <c r="D67" s="7"/>
      <c r="E67" s="7"/>
      <c r="F67" s="7"/>
      <c r="G67" s="7"/>
      <c r="H67" s="7"/>
      <c r="I67" s="7"/>
      <c r="J67" s="7"/>
      <c r="K67" s="7"/>
      <c r="L67" s="7"/>
      <c r="M67" s="7"/>
      <c r="N67" s="7"/>
      <c r="O67" s="7"/>
      <c r="P67" s="7"/>
      <c r="Q67" s="7"/>
      <c r="R67" s="7"/>
      <c r="S67" s="7"/>
      <c r="T67" s="7"/>
      <c r="U67" s="7"/>
      <c r="V67" s="7"/>
      <c r="W67" s="7"/>
    </row>
    <row r="68" spans="1:23" x14ac:dyDescent="0.3">
      <c r="A68" s="7"/>
      <c r="B68" s="7"/>
      <c r="C68" s="7"/>
      <c r="D68" s="7"/>
      <c r="E68" s="7"/>
      <c r="F68" s="7"/>
      <c r="G68" s="7"/>
      <c r="H68" s="7"/>
      <c r="I68" s="7"/>
      <c r="J68" s="7"/>
      <c r="K68" s="7"/>
      <c r="L68" s="7"/>
      <c r="M68" s="7"/>
      <c r="N68" s="7"/>
      <c r="O68" s="7"/>
      <c r="P68" s="7"/>
      <c r="Q68" s="7"/>
      <c r="R68" s="7"/>
      <c r="S68" s="7"/>
      <c r="T68" s="7"/>
      <c r="U68" s="7"/>
      <c r="V68" s="7"/>
      <c r="W68" s="7"/>
    </row>
    <row r="69" spans="1:23" x14ac:dyDescent="0.3">
      <c r="A69" s="7"/>
      <c r="B69" s="7"/>
      <c r="C69" s="7"/>
      <c r="D69" s="7"/>
      <c r="E69" s="7"/>
      <c r="F69" s="7"/>
      <c r="G69" s="7"/>
      <c r="H69" s="7"/>
      <c r="I69" s="7"/>
      <c r="J69" s="7"/>
      <c r="K69" s="7"/>
      <c r="L69" s="7"/>
      <c r="M69" s="7"/>
      <c r="N69" s="7"/>
      <c r="O69" s="7"/>
      <c r="P69" s="7"/>
      <c r="Q69" s="7"/>
      <c r="R69" s="7"/>
      <c r="S69" s="7"/>
      <c r="T69" s="7"/>
      <c r="U69" s="7"/>
      <c r="V69" s="7"/>
      <c r="W69" s="7"/>
    </row>
    <row r="70" spans="1:23" x14ac:dyDescent="0.3">
      <c r="A70" s="7"/>
      <c r="B70" s="7"/>
      <c r="C70" s="7"/>
      <c r="D70" s="7"/>
      <c r="E70" s="7"/>
      <c r="F70" s="7"/>
      <c r="G70" s="7"/>
      <c r="H70" s="7"/>
      <c r="I70" s="7"/>
      <c r="J70" s="7"/>
      <c r="K70" s="7"/>
      <c r="L70" s="7"/>
      <c r="M70" s="7"/>
      <c r="N70" s="7"/>
      <c r="O70" s="7"/>
      <c r="P70" s="7"/>
      <c r="Q70" s="7"/>
      <c r="R70" s="7"/>
      <c r="S70" s="7"/>
      <c r="T70" s="7"/>
      <c r="U70" s="7"/>
      <c r="V70" s="7"/>
      <c r="W70" s="7"/>
    </row>
    <row r="71" spans="1:23" x14ac:dyDescent="0.3">
      <c r="A71" s="7"/>
      <c r="B71" s="7"/>
      <c r="C71" s="7"/>
      <c r="D71" s="7"/>
      <c r="E71" s="7"/>
      <c r="F71" s="7"/>
      <c r="G71" s="7"/>
      <c r="H71" s="7"/>
      <c r="I71" s="7"/>
      <c r="J71" s="7"/>
      <c r="K71" s="7"/>
      <c r="L71" s="7"/>
      <c r="M71" s="7"/>
      <c r="N71" s="7"/>
      <c r="O71" s="7"/>
      <c r="P71" s="7"/>
      <c r="Q71" s="7"/>
      <c r="R71" s="7"/>
      <c r="S71" s="7"/>
      <c r="T71" s="7"/>
      <c r="U71" s="7"/>
      <c r="V71" s="7"/>
      <c r="W71" s="7"/>
    </row>
    <row r="72" spans="1:23" x14ac:dyDescent="0.3">
      <c r="A72" s="7"/>
      <c r="B72" s="7"/>
      <c r="C72" s="7"/>
      <c r="D72" s="7"/>
      <c r="E72" s="7"/>
      <c r="F72" s="7"/>
      <c r="G72" s="7"/>
      <c r="H72" s="7"/>
      <c r="I72" s="7"/>
      <c r="J72" s="7"/>
      <c r="K72" s="7"/>
      <c r="L72" s="7"/>
      <c r="M72" s="7"/>
      <c r="N72" s="7"/>
      <c r="O72" s="7"/>
      <c r="P72" s="7"/>
      <c r="Q72" s="7"/>
      <c r="R72" s="7"/>
      <c r="S72" s="7"/>
      <c r="T72" s="7"/>
      <c r="U72" s="7"/>
      <c r="V72" s="7"/>
      <c r="W72" s="7"/>
    </row>
    <row r="73" spans="1:23" x14ac:dyDescent="0.3">
      <c r="A73" s="7"/>
      <c r="B73" s="7"/>
      <c r="C73" s="7"/>
      <c r="D73" s="7"/>
      <c r="E73" s="7"/>
      <c r="F73" s="7"/>
      <c r="G73" s="7"/>
      <c r="H73" s="7"/>
      <c r="I73" s="7"/>
      <c r="J73" s="7"/>
      <c r="K73" s="7"/>
      <c r="L73" s="7"/>
      <c r="M73" s="7"/>
      <c r="N73" s="7"/>
      <c r="O73" s="7"/>
      <c r="P73" s="7"/>
      <c r="Q73" s="7"/>
      <c r="R73" s="7"/>
      <c r="S73" s="7"/>
      <c r="T73" s="7"/>
      <c r="U73" s="7"/>
      <c r="V73" s="7"/>
      <c r="W73" s="7"/>
    </row>
    <row r="74" spans="1:23" x14ac:dyDescent="0.3">
      <c r="A74" s="7"/>
      <c r="B74" s="7"/>
      <c r="C74" s="7"/>
      <c r="D74" s="7"/>
      <c r="E74" s="7"/>
      <c r="F74" s="7"/>
      <c r="G74" s="7"/>
      <c r="H74" s="7"/>
      <c r="I74" s="7"/>
      <c r="J74" s="7"/>
      <c r="K74" s="7"/>
      <c r="L74" s="7"/>
      <c r="M74" s="7"/>
      <c r="N74" s="7"/>
      <c r="O74" s="7"/>
      <c r="P74" s="7"/>
      <c r="Q74" s="7"/>
      <c r="R74" s="7"/>
      <c r="S74" s="7"/>
      <c r="T74" s="7"/>
      <c r="U74" s="7"/>
      <c r="V74" s="7"/>
      <c r="W74" s="7"/>
    </row>
    <row r="75" spans="1:23" x14ac:dyDescent="0.3">
      <c r="A75" s="7"/>
      <c r="B75" s="7"/>
      <c r="C75" s="7"/>
      <c r="D75" s="7"/>
      <c r="E75" s="7"/>
      <c r="F75" s="7"/>
      <c r="G75" s="7"/>
      <c r="H75" s="7"/>
      <c r="I75" s="7"/>
      <c r="J75" s="7"/>
      <c r="K75" s="7"/>
      <c r="L75" s="7"/>
      <c r="M75" s="7"/>
      <c r="N75" s="7"/>
      <c r="O75" s="7"/>
      <c r="P75" s="7"/>
      <c r="Q75" s="7"/>
      <c r="R75" s="7"/>
      <c r="S75" s="7"/>
      <c r="T75" s="7"/>
      <c r="U75" s="7"/>
      <c r="V75" s="7"/>
      <c r="W75" s="7"/>
    </row>
    <row r="76" spans="1:23" x14ac:dyDescent="0.3">
      <c r="A76" s="7"/>
      <c r="B76" s="7"/>
      <c r="C76" s="7"/>
      <c r="D76" s="7"/>
      <c r="E76" s="7"/>
      <c r="F76" s="7"/>
      <c r="G76" s="7"/>
      <c r="H76" s="7"/>
      <c r="I76" s="7"/>
      <c r="J76" s="7"/>
      <c r="K76" s="7"/>
      <c r="L76" s="7"/>
      <c r="M76" s="7"/>
      <c r="N76" s="7"/>
      <c r="O76" s="7"/>
      <c r="P76" s="7"/>
      <c r="Q76" s="7"/>
      <c r="R76" s="7"/>
      <c r="S76" s="7"/>
      <c r="T76" s="7"/>
      <c r="U76" s="7"/>
      <c r="V76" s="7"/>
      <c r="W76" s="7"/>
    </row>
    <row r="77" spans="1:23" x14ac:dyDescent="0.3">
      <c r="A77" s="7"/>
      <c r="B77" s="7"/>
      <c r="C77" s="7"/>
      <c r="D77" s="7"/>
      <c r="E77" s="7"/>
      <c r="F77" s="7"/>
      <c r="G77" s="7"/>
      <c r="H77" s="7"/>
      <c r="I77" s="7"/>
      <c r="J77" s="7"/>
      <c r="K77" s="7"/>
      <c r="L77" s="7"/>
      <c r="M77" s="7"/>
      <c r="N77" s="7"/>
      <c r="O77" s="7"/>
      <c r="P77" s="7"/>
      <c r="Q77" s="7"/>
      <c r="R77" s="7"/>
      <c r="S77" s="7"/>
      <c r="T77" s="7"/>
      <c r="U77" s="7"/>
      <c r="V77" s="7"/>
      <c r="W77" s="7"/>
    </row>
    <row r="78" spans="1:23" x14ac:dyDescent="0.3">
      <c r="A78" s="7"/>
      <c r="B78" s="7"/>
      <c r="C78" s="7"/>
      <c r="D78" s="7"/>
      <c r="E78" s="7"/>
      <c r="F78" s="7"/>
      <c r="G78" s="7"/>
      <c r="H78" s="7"/>
      <c r="I78" s="7"/>
      <c r="J78" s="7"/>
      <c r="K78" s="7"/>
      <c r="L78" s="7"/>
      <c r="M78" s="7"/>
      <c r="N78" s="7"/>
      <c r="O78" s="7"/>
      <c r="P78" s="7"/>
      <c r="Q78" s="7"/>
      <c r="R78" s="7"/>
      <c r="S78" s="7"/>
      <c r="T78" s="7"/>
      <c r="U78" s="7"/>
      <c r="V78" s="7"/>
      <c r="W78" s="7"/>
    </row>
    <row r="79" spans="1:23" x14ac:dyDescent="0.3">
      <c r="A79" s="7"/>
      <c r="B79" s="7"/>
      <c r="C79" s="7"/>
      <c r="D79" s="7"/>
      <c r="E79" s="7"/>
      <c r="F79" s="7"/>
      <c r="G79" s="7"/>
      <c r="H79" s="7"/>
      <c r="I79" s="7"/>
      <c r="J79" s="7"/>
      <c r="K79" s="7"/>
      <c r="L79" s="7"/>
      <c r="M79" s="7"/>
      <c r="N79" s="7"/>
      <c r="O79" s="7"/>
      <c r="P79" s="7"/>
      <c r="Q79" s="7"/>
      <c r="R79" s="7"/>
      <c r="S79" s="7"/>
      <c r="T79" s="7"/>
      <c r="U79" s="7"/>
      <c r="V79" s="7"/>
      <c r="W79" s="7"/>
    </row>
    <row r="80" spans="1:23" x14ac:dyDescent="0.3">
      <c r="A80" s="7"/>
      <c r="B80" s="7"/>
      <c r="C80" s="7"/>
      <c r="D80" s="7"/>
      <c r="E80" s="7"/>
      <c r="F80" s="7"/>
      <c r="G80" s="7"/>
      <c r="H80" s="7"/>
      <c r="I80" s="7"/>
      <c r="J80" s="7"/>
      <c r="K80" s="7"/>
      <c r="L80" s="7"/>
      <c r="M80" s="7"/>
      <c r="N80" s="7"/>
      <c r="O80" s="7"/>
      <c r="P80" s="7"/>
      <c r="Q80" s="7"/>
      <c r="R80" s="7"/>
      <c r="S80" s="7"/>
      <c r="T80" s="7"/>
      <c r="U80" s="7"/>
      <c r="V80" s="7"/>
      <c r="W80" s="7"/>
    </row>
    <row r="81" spans="1:23" x14ac:dyDescent="0.3">
      <c r="A81" s="7"/>
      <c r="B81" s="7"/>
      <c r="C81" s="7"/>
      <c r="D81" s="7"/>
      <c r="E81" s="7"/>
      <c r="F81" s="7"/>
      <c r="G81" s="7"/>
      <c r="H81" s="7"/>
      <c r="I81" s="7"/>
      <c r="J81" s="7"/>
      <c r="K81" s="7"/>
      <c r="L81" s="7"/>
      <c r="M81" s="7"/>
      <c r="N81" s="7"/>
      <c r="O81" s="7"/>
      <c r="P81" s="7"/>
      <c r="Q81" s="7"/>
      <c r="R81" s="7"/>
      <c r="S81" s="7"/>
      <c r="T81" s="7"/>
      <c r="U81" s="7"/>
      <c r="V81" s="7"/>
      <c r="W81" s="7"/>
    </row>
    <row r="82" spans="1:23" x14ac:dyDescent="0.3">
      <c r="A82" s="7"/>
      <c r="B82" s="7"/>
      <c r="C82" s="7"/>
      <c r="D82" s="7"/>
      <c r="E82" s="7"/>
      <c r="F82" s="7"/>
      <c r="G82" s="7"/>
      <c r="H82" s="7"/>
      <c r="I82" s="7"/>
      <c r="J82" s="7"/>
      <c r="K82" s="7"/>
      <c r="L82" s="7"/>
      <c r="M82" s="7"/>
      <c r="N82" s="7"/>
      <c r="O82" s="7"/>
      <c r="P82" s="7"/>
      <c r="Q82" s="7"/>
      <c r="R82" s="7"/>
      <c r="S82" s="7"/>
      <c r="T82" s="7"/>
      <c r="U82" s="7"/>
      <c r="V82" s="7"/>
      <c r="W82" s="7"/>
    </row>
    <row r="83" spans="1:23" x14ac:dyDescent="0.3">
      <c r="A83" s="7"/>
      <c r="B83" s="7"/>
      <c r="C83" s="7"/>
      <c r="D83" s="7"/>
      <c r="E83" s="7"/>
      <c r="F83" s="7"/>
      <c r="G83" s="7"/>
      <c r="H83" s="7"/>
      <c r="I83" s="7"/>
      <c r="J83" s="7"/>
      <c r="K83" s="7"/>
      <c r="L83" s="7"/>
      <c r="M83" s="7"/>
      <c r="N83" s="7"/>
      <c r="O83" s="7"/>
      <c r="P83" s="7"/>
      <c r="Q83" s="7"/>
      <c r="R83" s="7"/>
      <c r="S83" s="7"/>
      <c r="T83" s="7"/>
      <c r="U83" s="7"/>
      <c r="V83" s="7"/>
      <c r="W83" s="7"/>
    </row>
    <row r="84" spans="1:23" x14ac:dyDescent="0.3">
      <c r="A84" s="7"/>
      <c r="B84" s="7"/>
      <c r="C84" s="7"/>
      <c r="D84" s="7"/>
      <c r="E84" s="7"/>
      <c r="F84" s="7"/>
      <c r="G84" s="7"/>
      <c r="H84" s="7"/>
      <c r="I84" s="7"/>
      <c r="J84" s="7"/>
      <c r="K84" s="7"/>
      <c r="L84" s="7"/>
      <c r="M84" s="7"/>
      <c r="N84" s="7"/>
      <c r="O84" s="7"/>
      <c r="P84" s="7"/>
      <c r="Q84" s="7"/>
      <c r="R84" s="7"/>
      <c r="S84" s="7"/>
      <c r="T84" s="7"/>
      <c r="U84" s="7"/>
      <c r="V84" s="7"/>
      <c r="W84" s="7"/>
    </row>
    <row r="85" spans="1:23" x14ac:dyDescent="0.3">
      <c r="A85" s="7"/>
      <c r="B85" s="7"/>
      <c r="C85" s="7"/>
      <c r="D85" s="7"/>
      <c r="E85" s="7"/>
      <c r="F85" s="7"/>
      <c r="G85" s="7"/>
      <c r="H85" s="7"/>
      <c r="I85" s="7"/>
      <c r="J85" s="7"/>
      <c r="K85" s="7"/>
      <c r="L85" s="7"/>
      <c r="M85" s="7"/>
      <c r="N85" s="7"/>
      <c r="O85" s="7"/>
      <c r="P85" s="7"/>
      <c r="Q85" s="7"/>
      <c r="R85" s="7"/>
      <c r="S85" s="7"/>
      <c r="T85" s="7"/>
      <c r="U85" s="7"/>
      <c r="V85" s="7"/>
      <c r="W85" s="7"/>
    </row>
    <row r="86" spans="1:23" x14ac:dyDescent="0.3">
      <c r="A86" s="7"/>
      <c r="B86" s="7"/>
      <c r="C86" s="7"/>
      <c r="D86" s="7"/>
      <c r="E86" s="7"/>
      <c r="F86" s="7"/>
      <c r="G86" s="7"/>
      <c r="H86" s="7"/>
      <c r="I86" s="7"/>
      <c r="J86" s="7"/>
      <c r="K86" s="7"/>
      <c r="L86" s="7"/>
      <c r="M86" s="7"/>
      <c r="N86" s="7"/>
      <c r="O86" s="7"/>
      <c r="P86" s="7"/>
      <c r="Q86" s="7"/>
      <c r="R86" s="7"/>
      <c r="S86" s="7"/>
      <c r="T86" s="7"/>
      <c r="U86" s="7"/>
      <c r="V86" s="7"/>
      <c r="W86" s="7"/>
    </row>
    <row r="87" spans="1:23" x14ac:dyDescent="0.3">
      <c r="A87" s="7"/>
      <c r="B87" s="7"/>
      <c r="C87" s="7"/>
      <c r="D87" s="7"/>
      <c r="E87" s="7"/>
      <c r="F87" s="7"/>
      <c r="G87" s="7"/>
      <c r="H87" s="7"/>
      <c r="I87" s="7"/>
      <c r="J87" s="7"/>
      <c r="K87" s="7"/>
      <c r="L87" s="7"/>
      <c r="M87" s="7"/>
      <c r="N87" s="7"/>
      <c r="O87" s="7"/>
      <c r="P87" s="7"/>
      <c r="Q87" s="7"/>
      <c r="R87" s="7"/>
      <c r="S87" s="7"/>
      <c r="T87" s="7"/>
      <c r="U87" s="7"/>
      <c r="V87" s="7"/>
      <c r="W87" s="7"/>
    </row>
    <row r="88" spans="1:23" x14ac:dyDescent="0.3">
      <c r="A88" s="7"/>
      <c r="B88" s="7"/>
      <c r="C88" s="7"/>
      <c r="D88" s="7"/>
      <c r="E88" s="7"/>
      <c r="F88" s="7"/>
      <c r="G88" s="7"/>
      <c r="H88" s="7"/>
      <c r="I88" s="7"/>
      <c r="J88" s="7"/>
      <c r="K88" s="7"/>
      <c r="L88" s="7"/>
      <c r="M88" s="7"/>
      <c r="N88" s="7"/>
      <c r="O88" s="7"/>
      <c r="P88" s="7"/>
      <c r="Q88" s="7"/>
      <c r="R88" s="7"/>
      <c r="S88" s="7"/>
      <c r="T88" s="7"/>
      <c r="U88" s="7"/>
      <c r="V88" s="7"/>
      <c r="W88" s="7"/>
    </row>
    <row r="89" spans="1:23" x14ac:dyDescent="0.3">
      <c r="A89" s="7"/>
      <c r="B89" s="7"/>
      <c r="C89" s="7"/>
      <c r="D89" s="7"/>
      <c r="E89" s="7"/>
      <c r="F89" s="7"/>
      <c r="G89" s="7"/>
      <c r="H89" s="7"/>
      <c r="I89" s="7"/>
      <c r="J89" s="7"/>
      <c r="K89" s="7"/>
      <c r="L89" s="7"/>
      <c r="M89" s="7"/>
      <c r="N89" s="7"/>
      <c r="O89" s="7"/>
      <c r="P89" s="7"/>
      <c r="Q89" s="7"/>
      <c r="R89" s="7"/>
      <c r="S89" s="7"/>
      <c r="T89" s="7"/>
      <c r="U89" s="7"/>
      <c r="V89" s="7"/>
      <c r="W89" s="7"/>
    </row>
    <row r="90" spans="1:23" x14ac:dyDescent="0.3">
      <c r="A90" s="7"/>
      <c r="B90" s="7"/>
      <c r="C90" s="7"/>
      <c r="D90" s="7"/>
      <c r="E90" s="7"/>
      <c r="F90" s="7"/>
      <c r="G90" s="7"/>
      <c r="H90" s="7"/>
      <c r="I90" s="7"/>
      <c r="J90" s="7"/>
      <c r="K90" s="7"/>
      <c r="L90" s="7"/>
      <c r="M90" s="7"/>
      <c r="N90" s="7"/>
      <c r="O90" s="7"/>
      <c r="P90" s="7"/>
      <c r="Q90" s="7"/>
      <c r="R90" s="7"/>
      <c r="S90" s="7"/>
      <c r="T90" s="7"/>
      <c r="U90" s="7"/>
      <c r="V90" s="7"/>
      <c r="W90" s="7"/>
    </row>
    <row r="91" spans="1:23" x14ac:dyDescent="0.3">
      <c r="A91" s="7"/>
      <c r="B91" s="7"/>
      <c r="C91" s="7"/>
      <c r="D91" s="7"/>
      <c r="E91" s="7"/>
      <c r="F91" s="7"/>
      <c r="G91" s="7"/>
      <c r="H91" s="7"/>
      <c r="I91" s="7"/>
      <c r="J91" s="7"/>
      <c r="K91" s="7"/>
      <c r="L91" s="7"/>
      <c r="M91" s="7"/>
      <c r="N91" s="7"/>
      <c r="O91" s="7"/>
      <c r="P91" s="7"/>
      <c r="Q91" s="7"/>
      <c r="R91" s="7"/>
      <c r="S91" s="7"/>
      <c r="T91" s="7"/>
      <c r="U91" s="7"/>
      <c r="V91" s="7"/>
      <c r="W91" s="7"/>
    </row>
    <row r="92" spans="1:23" x14ac:dyDescent="0.3">
      <c r="A92" s="7"/>
      <c r="B92" s="7"/>
      <c r="C92" s="7"/>
      <c r="D92" s="7"/>
      <c r="E92" s="7"/>
      <c r="F92" s="7"/>
      <c r="G92" s="7"/>
      <c r="H92" s="7"/>
      <c r="I92" s="7"/>
      <c r="J92" s="7"/>
      <c r="K92" s="7"/>
      <c r="L92" s="7"/>
      <c r="M92" s="7"/>
      <c r="N92" s="7"/>
      <c r="O92" s="7"/>
      <c r="P92" s="7"/>
      <c r="Q92" s="7"/>
      <c r="R92" s="7"/>
      <c r="S92" s="7"/>
      <c r="T92" s="7"/>
      <c r="U92" s="7"/>
      <c r="V92" s="7"/>
      <c r="W92" s="7"/>
    </row>
    <row r="93" spans="1:23" x14ac:dyDescent="0.3">
      <c r="A93" s="7"/>
      <c r="B93" s="7"/>
      <c r="C93" s="7"/>
      <c r="D93" s="7"/>
      <c r="E93" s="7"/>
      <c r="F93" s="7"/>
      <c r="G93" s="7"/>
      <c r="H93" s="7"/>
      <c r="I93" s="7"/>
      <c r="J93" s="7"/>
      <c r="K93" s="7"/>
      <c r="L93" s="7"/>
      <c r="M93" s="7"/>
      <c r="N93" s="7"/>
      <c r="O93" s="7"/>
      <c r="P93" s="7"/>
      <c r="Q93" s="7"/>
      <c r="R93" s="7"/>
      <c r="S93" s="7"/>
      <c r="T93" s="7"/>
      <c r="U93" s="7"/>
      <c r="V93" s="7"/>
      <c r="W93" s="7"/>
    </row>
    <row r="94" spans="1:23" x14ac:dyDescent="0.3">
      <c r="A94" s="7"/>
      <c r="B94" s="7"/>
      <c r="C94" s="7"/>
      <c r="D94" s="7"/>
      <c r="E94" s="7"/>
      <c r="F94" s="7"/>
      <c r="G94" s="7"/>
      <c r="H94" s="7"/>
      <c r="I94" s="7"/>
      <c r="J94" s="7"/>
      <c r="K94" s="7"/>
      <c r="L94" s="7"/>
      <c r="M94" s="7"/>
      <c r="N94" s="7"/>
      <c r="O94" s="7"/>
      <c r="P94" s="7"/>
      <c r="Q94" s="7"/>
      <c r="R94" s="7"/>
      <c r="S94" s="7"/>
      <c r="T94" s="7"/>
      <c r="U94" s="7"/>
      <c r="V94" s="7"/>
      <c r="W94" s="7"/>
    </row>
    <row r="95" spans="1:23" x14ac:dyDescent="0.3">
      <c r="A95" s="7"/>
      <c r="B95" s="7"/>
      <c r="C95" s="7"/>
      <c r="D95" s="7"/>
      <c r="E95" s="7"/>
      <c r="F95" s="7"/>
      <c r="G95" s="7"/>
      <c r="H95" s="7"/>
      <c r="I95" s="7"/>
      <c r="J95" s="7"/>
      <c r="K95" s="7"/>
      <c r="L95" s="7"/>
      <c r="M95" s="7"/>
      <c r="N95" s="7"/>
      <c r="O95" s="7"/>
      <c r="P95" s="7"/>
      <c r="Q95" s="7"/>
      <c r="R95" s="7"/>
      <c r="S95" s="7"/>
      <c r="T95" s="7"/>
      <c r="U95" s="7"/>
      <c r="V95" s="7"/>
      <c r="W95" s="7"/>
    </row>
  </sheetData>
  <sheetProtection algorithmName="SHA-512" hashValue="7XVMvpw6MwINOfJUagtvFpowAx+bKH4MUEZSRGk9bLP6WX3OcIml9Ry8xLmAe789aqPD890SdmJr9vLInX2HCg==" saltValue="bd7cTrmY8tvM3N5XB8qx0g==" spinCount="100000" sheet="1" objects="1" scenarios="1" selectLockedCells="1"/>
  <mergeCells count="9">
    <mergeCell ref="A8:J8"/>
    <mergeCell ref="B40:D40"/>
    <mergeCell ref="B41:D41"/>
    <mergeCell ref="B4:C4"/>
    <mergeCell ref="B6:C6"/>
    <mergeCell ref="F4:G4"/>
    <mergeCell ref="F6:G6"/>
    <mergeCell ref="A38:G38"/>
    <mergeCell ref="A10:G10"/>
  </mergeCells>
  <dataValidations count="5">
    <dataValidation type="list" allowBlank="1" showInputMessage="1" showErrorMessage="1" sqref="B13">
      <formula1>"Amarillo, Dallas, El Paso, Houston, McAllen"</formula1>
    </dataValidation>
    <dataValidation type="list" allowBlank="1" showInputMessage="1" showErrorMessage="1" sqref="B12">
      <formula1>"Retrofit, New Construction"</formula1>
    </dataValidation>
    <dataValidation type="list" allowBlank="1" showInputMessage="1" showErrorMessage="1" sqref="C16:C36">
      <formula1>"Medium Temperature, Low Temperature"</formula1>
    </dataValidation>
    <dataValidation type="list" allowBlank="1" showInputMessage="1" prompt="If unknown, use the default value of 0.9. If known, please select other and overwrite this cell." sqref="D16">
      <formula1>"0.9,Other (overwrite)"</formula1>
    </dataValidation>
    <dataValidation type="list" allowBlank="1" showInputMessage="1" prompt="If unknown, use the default value of 0.9. If known, please select other and overwrite this cell." sqref="D17:D35">
      <formula1>"0.9, Other (overwrite)"</formula1>
    </dataValidation>
  </dataValidations>
  <hyperlinks>
    <hyperlink ref="A11" location="Instructions!H1" display="Go to Instructions --&gt;"/>
  </hyperlinks>
  <pageMargins left="0.75" right="0.5" top="0.6" bottom="0.78" header="0.5" footer="0.5"/>
  <pageSetup scale="71" orientation="portrait" r:id="rId1"/>
  <headerFooter alignWithMargins="0">
    <oddFooter>&amp;L&amp;"Arial,Regular"&amp;9v5.0 (2005): &amp;A&amp;R&amp;"Arial Black,Regular"&amp;9&amp;P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Y95"/>
  <sheetViews>
    <sheetView workbookViewId="0">
      <selection activeCell="A3" sqref="A3"/>
    </sheetView>
  </sheetViews>
  <sheetFormatPr defaultColWidth="9.109375" defaultRowHeight="15.6" x14ac:dyDescent="0.3"/>
  <cols>
    <col min="1" max="1" width="20" style="8" customWidth="1"/>
    <col min="2" max="2" width="11.109375" style="8" customWidth="1"/>
    <col min="3" max="3" width="31.33203125" style="8" customWidth="1"/>
    <col min="4" max="4" width="46.33203125" style="8" customWidth="1"/>
    <col min="5" max="5" width="4.88671875" style="8" customWidth="1"/>
    <col min="6" max="6" width="6.5546875" style="8" customWidth="1"/>
    <col min="7" max="10" width="12.6640625" style="8" customWidth="1"/>
    <col min="11" max="11" width="12.109375" style="8" customWidth="1"/>
    <col min="12" max="16384" width="9.109375" style="8"/>
  </cols>
  <sheetData>
    <row r="1" spans="1:25" ht="18" x14ac:dyDescent="0.35">
      <c r="A1" s="2" t="s">
        <v>96</v>
      </c>
      <c r="B1" s="3"/>
      <c r="C1" s="3"/>
      <c r="D1" s="3"/>
      <c r="E1" s="4" t="s">
        <v>97</v>
      </c>
      <c r="F1" s="3"/>
      <c r="G1" s="3"/>
      <c r="H1" s="5"/>
      <c r="I1" s="6"/>
      <c r="J1" s="6"/>
      <c r="K1" s="7"/>
      <c r="L1" s="7"/>
      <c r="M1" s="7"/>
      <c r="N1" s="7"/>
      <c r="O1" s="7"/>
      <c r="P1" s="7"/>
      <c r="Q1" s="7"/>
      <c r="R1" s="7"/>
      <c r="S1" s="7"/>
      <c r="T1" s="7"/>
      <c r="U1" s="7"/>
      <c r="V1" s="7"/>
      <c r="W1" s="7"/>
    </row>
    <row r="2" spans="1:25" ht="23.25" customHeight="1" thickBot="1" x14ac:dyDescent="0.35">
      <c r="A2" s="9" t="s">
        <v>4</v>
      </c>
      <c r="B2" s="10"/>
      <c r="C2" s="10"/>
      <c r="D2" s="10"/>
      <c r="E2" s="10"/>
      <c r="F2" s="10"/>
      <c r="G2" s="10"/>
      <c r="H2" s="11"/>
      <c r="I2" s="6"/>
      <c r="J2" s="6"/>
      <c r="K2" s="7"/>
      <c r="L2" s="7"/>
      <c r="M2" s="7"/>
      <c r="N2" s="7"/>
      <c r="O2" s="7"/>
      <c r="P2" s="7"/>
      <c r="Q2" s="7"/>
      <c r="R2" s="7"/>
      <c r="S2" s="7"/>
      <c r="T2" s="7"/>
      <c r="U2" s="7"/>
      <c r="V2" s="7"/>
      <c r="W2" s="7"/>
    </row>
    <row r="3" spans="1:25" ht="15.75" customHeight="1" x14ac:dyDescent="0.3">
      <c r="A3" s="12"/>
      <c r="B3" s="12"/>
      <c r="C3" s="12"/>
      <c r="D3" s="12"/>
      <c r="E3" s="12"/>
      <c r="F3" s="12"/>
      <c r="G3" s="12"/>
      <c r="H3" s="12"/>
      <c r="I3" s="12"/>
      <c r="J3" s="12"/>
      <c r="K3" s="12"/>
      <c r="L3" s="7"/>
      <c r="M3" s="7"/>
      <c r="N3" s="7"/>
      <c r="O3" s="7"/>
      <c r="P3" s="7"/>
      <c r="Q3" s="7"/>
      <c r="R3" s="7"/>
      <c r="S3" s="7"/>
      <c r="T3" s="7"/>
      <c r="U3" s="7"/>
      <c r="V3" s="7"/>
      <c r="W3" s="7"/>
    </row>
    <row r="4" spans="1:25" ht="21" customHeight="1" x14ac:dyDescent="0.3">
      <c r="A4" s="13" t="s">
        <v>98</v>
      </c>
      <c r="B4" s="143"/>
      <c r="C4" s="144"/>
      <c r="E4" s="13" t="s">
        <v>99</v>
      </c>
      <c r="F4" s="145"/>
      <c r="G4" s="146"/>
      <c r="H4" s="6"/>
      <c r="J4" s="7"/>
      <c r="K4" s="7"/>
      <c r="L4" s="7"/>
      <c r="M4" s="7"/>
      <c r="N4" s="7"/>
      <c r="O4" s="7"/>
      <c r="P4" s="7"/>
      <c r="Q4" s="7"/>
      <c r="R4" s="7"/>
      <c r="S4" s="7"/>
      <c r="T4" s="7"/>
      <c r="U4" s="7"/>
      <c r="V4" s="7"/>
      <c r="W4" s="7"/>
    </row>
    <row r="5" spans="1:25" ht="9" customHeight="1" x14ac:dyDescent="0.3">
      <c r="A5" s="13"/>
      <c r="B5" s="14"/>
      <c r="C5" s="15"/>
      <c r="D5" s="15"/>
      <c r="E5" s="16"/>
      <c r="F5" s="16"/>
      <c r="G5" s="16"/>
      <c r="H5" s="6"/>
      <c r="I5" s="6"/>
      <c r="J5" s="7"/>
      <c r="K5" s="7"/>
      <c r="L5" s="7"/>
      <c r="M5" s="7"/>
      <c r="N5" s="7"/>
      <c r="O5" s="7"/>
      <c r="P5" s="7"/>
      <c r="Q5" s="7"/>
      <c r="R5" s="7"/>
      <c r="S5" s="7"/>
      <c r="T5" s="7"/>
      <c r="U5" s="7"/>
      <c r="V5" s="7"/>
      <c r="W5" s="7"/>
    </row>
    <row r="6" spans="1:25" ht="21.75" customHeight="1" x14ac:dyDescent="0.3">
      <c r="A6" s="13" t="s">
        <v>100</v>
      </c>
      <c r="B6" s="145"/>
      <c r="C6" s="146"/>
      <c r="E6" s="13" t="s">
        <v>101</v>
      </c>
      <c r="F6" s="145"/>
      <c r="G6" s="146"/>
      <c r="H6" s="6"/>
      <c r="I6" s="6"/>
      <c r="J6" s="7"/>
      <c r="K6" s="7"/>
      <c r="L6" s="7"/>
      <c r="M6" s="7"/>
      <c r="N6" s="7"/>
      <c r="O6" s="7"/>
      <c r="P6" s="7"/>
      <c r="Q6" s="7"/>
      <c r="R6" s="7"/>
      <c r="S6" s="7"/>
      <c r="T6" s="7"/>
      <c r="U6" s="7"/>
      <c r="V6" s="7"/>
      <c r="W6" s="7"/>
    </row>
    <row r="7" spans="1:25" ht="17.399999999999999" x14ac:dyDescent="0.3">
      <c r="A7" s="17"/>
      <c r="B7" s="17"/>
      <c r="C7" s="17"/>
      <c r="D7" s="17"/>
      <c r="E7" s="17"/>
      <c r="F7" s="17"/>
      <c r="G7" s="17"/>
      <c r="H7" s="17"/>
      <c r="I7" s="17"/>
      <c r="J7" s="17"/>
      <c r="K7" s="18"/>
      <c r="L7" s="7"/>
      <c r="M7" s="7"/>
      <c r="N7" s="7"/>
      <c r="O7" s="7"/>
      <c r="P7" s="7"/>
      <c r="Q7" s="7"/>
      <c r="R7" s="7"/>
      <c r="S7" s="7"/>
      <c r="T7" s="7"/>
      <c r="U7" s="7"/>
      <c r="V7" s="7"/>
      <c r="W7" s="7"/>
    </row>
    <row r="8" spans="1:25" x14ac:dyDescent="0.3">
      <c r="A8" s="135"/>
      <c r="B8" s="135"/>
      <c r="C8" s="135"/>
      <c r="D8" s="135"/>
      <c r="E8" s="135"/>
      <c r="F8" s="135"/>
      <c r="G8" s="135"/>
      <c r="H8" s="135"/>
      <c r="I8" s="135"/>
      <c r="J8" s="135"/>
      <c r="K8" s="7"/>
      <c r="L8" s="7"/>
      <c r="M8" s="7"/>
      <c r="N8" s="7"/>
      <c r="O8" s="7"/>
      <c r="P8" s="7"/>
      <c r="Q8" s="7"/>
      <c r="R8" s="7"/>
      <c r="S8" s="7"/>
      <c r="T8" s="7"/>
      <c r="U8" s="7"/>
      <c r="V8" s="7"/>
      <c r="W8" s="7"/>
    </row>
    <row r="9" spans="1:25" ht="16.2" x14ac:dyDescent="0.3">
      <c r="A9" s="19"/>
      <c r="B9" s="20"/>
      <c r="C9" s="20"/>
      <c r="D9" s="20"/>
      <c r="E9" s="20"/>
      <c r="F9" s="20"/>
      <c r="G9" s="20"/>
      <c r="H9" s="19"/>
      <c r="I9" s="19"/>
      <c r="J9" s="19"/>
      <c r="K9" s="7"/>
      <c r="L9" s="7"/>
      <c r="M9" s="7"/>
      <c r="N9" s="7"/>
      <c r="O9" s="7"/>
      <c r="P9" s="7"/>
      <c r="Q9" s="7"/>
      <c r="R9" s="7"/>
      <c r="S9" s="7"/>
      <c r="T9" s="7"/>
      <c r="U9" s="7"/>
      <c r="V9" s="7"/>
      <c r="W9" s="7"/>
    </row>
    <row r="10" spans="1:25" x14ac:dyDescent="0.3">
      <c r="A10" s="21" t="s">
        <v>102</v>
      </c>
      <c r="B10" s="22"/>
      <c r="C10" s="22"/>
      <c r="D10" s="22"/>
      <c r="E10" s="22"/>
      <c r="F10" s="22"/>
      <c r="G10" s="22"/>
      <c r="H10" s="22"/>
      <c r="I10" s="7"/>
      <c r="J10" s="7"/>
      <c r="K10" s="7"/>
      <c r="L10" s="7"/>
      <c r="M10" s="7"/>
      <c r="N10" s="7"/>
      <c r="O10" s="7"/>
      <c r="P10" s="7"/>
      <c r="Q10" s="7"/>
      <c r="R10" s="7"/>
      <c r="S10" s="7"/>
      <c r="T10" s="7"/>
      <c r="U10" s="7"/>
    </row>
    <row r="11" spans="1:25" x14ac:dyDescent="0.3">
      <c r="A11" s="82" t="s">
        <v>103</v>
      </c>
      <c r="B11" s="24"/>
      <c r="C11" s="25"/>
      <c r="D11" s="25"/>
      <c r="E11" s="25"/>
      <c r="F11" s="24"/>
      <c r="G11" s="24"/>
      <c r="H11" s="26"/>
      <c r="I11" s="26"/>
      <c r="J11" s="26"/>
      <c r="K11" s="7"/>
      <c r="L11" s="7"/>
      <c r="M11" s="7"/>
      <c r="N11" s="7"/>
      <c r="O11" s="7"/>
      <c r="P11" s="7"/>
      <c r="Q11" s="7"/>
      <c r="R11" s="7"/>
      <c r="S11" s="7"/>
      <c r="T11" s="7"/>
      <c r="U11" s="7"/>
      <c r="V11" s="7"/>
      <c r="W11" s="7"/>
    </row>
    <row r="12" spans="1:25" x14ac:dyDescent="0.3">
      <c r="A12" s="27" t="s">
        <v>104</v>
      </c>
      <c r="B12" s="28" t="s">
        <v>105</v>
      </c>
      <c r="C12" s="25"/>
      <c r="D12" s="25"/>
      <c r="E12" s="25"/>
      <c r="F12" s="24"/>
      <c r="G12" s="24"/>
      <c r="H12" s="26"/>
      <c r="I12" s="26"/>
      <c r="J12" s="26"/>
      <c r="K12" s="7"/>
      <c r="L12" s="7"/>
      <c r="M12" s="7"/>
      <c r="N12" s="7"/>
      <c r="O12" s="7"/>
      <c r="P12" s="7"/>
      <c r="Q12" s="7"/>
      <c r="R12" s="7"/>
      <c r="S12" s="7"/>
      <c r="T12" s="7"/>
      <c r="U12" s="7"/>
      <c r="V12" s="7"/>
      <c r="W12" s="7"/>
    </row>
    <row r="13" spans="1:25" x14ac:dyDescent="0.3">
      <c r="A13" s="27" t="s">
        <v>106</v>
      </c>
      <c r="B13" s="28" t="s">
        <v>107</v>
      </c>
      <c r="C13" s="25"/>
      <c r="D13" s="25"/>
      <c r="E13" s="25"/>
      <c r="F13" s="24"/>
      <c r="G13" s="24"/>
      <c r="H13" s="26"/>
      <c r="I13" s="26"/>
      <c r="J13" s="26"/>
      <c r="K13" s="7"/>
      <c r="L13" s="7"/>
      <c r="M13" s="7"/>
      <c r="N13" s="7"/>
      <c r="O13" s="7"/>
      <c r="P13" s="7"/>
      <c r="Q13" s="7"/>
      <c r="R13" s="7"/>
      <c r="S13" s="7"/>
      <c r="T13" s="7"/>
      <c r="U13" s="7"/>
      <c r="V13" s="7"/>
      <c r="W13" s="7"/>
    </row>
    <row r="14" spans="1:25" x14ac:dyDescent="0.3">
      <c r="A14" s="23"/>
      <c r="B14" s="24"/>
      <c r="C14" s="25"/>
      <c r="D14" s="25"/>
      <c r="E14" s="25"/>
      <c r="F14" s="24"/>
      <c r="G14" s="24"/>
      <c r="H14" s="26"/>
      <c r="I14" s="26"/>
      <c r="J14" s="26"/>
      <c r="K14" s="7"/>
      <c r="L14" s="7"/>
      <c r="M14" s="7"/>
      <c r="N14" s="7"/>
      <c r="O14" s="7"/>
      <c r="P14" s="7"/>
      <c r="Q14" s="7"/>
      <c r="R14" s="7"/>
      <c r="S14" s="7"/>
      <c r="T14" s="7"/>
      <c r="U14" s="7"/>
      <c r="V14" s="7"/>
      <c r="W14" s="7"/>
    </row>
    <row r="15" spans="1:25" ht="31.2" x14ac:dyDescent="0.3">
      <c r="A15" s="39" t="s">
        <v>132</v>
      </c>
      <c r="B15" s="28" t="s">
        <v>109</v>
      </c>
      <c r="C15" s="28" t="s">
        <v>133</v>
      </c>
      <c r="D15" s="28" t="s">
        <v>134</v>
      </c>
      <c r="E15" s="95"/>
      <c r="F15" s="96"/>
      <c r="G15" s="28" t="s">
        <v>112</v>
      </c>
      <c r="H15" s="28" t="s">
        <v>113</v>
      </c>
      <c r="I15" s="29"/>
      <c r="J15" s="30"/>
      <c r="K15" s="26"/>
      <c r="L15" s="26"/>
      <c r="M15" s="7"/>
      <c r="N15" s="7"/>
      <c r="O15" s="7"/>
      <c r="P15" s="7"/>
      <c r="Q15" s="7"/>
      <c r="R15" s="7"/>
      <c r="S15" s="7"/>
      <c r="T15" s="7"/>
      <c r="U15" s="7"/>
      <c r="V15" s="7"/>
      <c r="W15" s="7"/>
      <c r="X15" s="7"/>
      <c r="Y15" s="7"/>
    </row>
    <row r="16" spans="1:25" x14ac:dyDescent="0.3">
      <c r="A16" s="38">
        <v>1</v>
      </c>
      <c r="B16" s="40"/>
      <c r="C16" s="40"/>
      <c r="D16" s="40"/>
      <c r="E16" s="97"/>
      <c r="F16" s="98"/>
      <c r="G16" s="27" t="str">
        <f>IF(OR($B16="",$C16="",$B$13="",$D16="",$B$12="New Construction"),"",(($B16*'Lookup Values'!$AG$7)-'Lookup Values'!$AG$8)*(1-'Lookup Values'!$AG$9)*VLOOKUP($C16,'Lookup Values'!$AL$3:$AM$4,2,FALSE)*VLOOKUP($D16,'Lookup Values'!$AJ$3:$AK$5,2,FALSE))</f>
        <v/>
      </c>
      <c r="H16" s="31" t="str">
        <f>IF(OR($B16="",$C16="",$B$13="",$D16="",$B12="New Construction"),"",$G16*8760)</f>
        <v/>
      </c>
      <c r="I16" s="29"/>
      <c r="J16" s="26"/>
      <c r="K16" s="26"/>
      <c r="L16" s="26"/>
      <c r="M16" s="7"/>
      <c r="N16" s="7"/>
      <c r="O16" s="7"/>
      <c r="P16" s="7"/>
      <c r="Q16" s="7"/>
      <c r="R16" s="7"/>
      <c r="S16" s="7"/>
      <c r="T16" s="7"/>
      <c r="U16" s="7"/>
      <c r="V16" s="7"/>
      <c r="W16" s="7"/>
      <c r="X16" s="7"/>
      <c r="Y16" s="7"/>
    </row>
    <row r="17" spans="1:25" x14ac:dyDescent="0.3">
      <c r="A17" s="38">
        <v>2</v>
      </c>
      <c r="B17" s="40"/>
      <c r="C17" s="40"/>
      <c r="D17" s="40"/>
      <c r="E17" s="97"/>
      <c r="F17" s="98"/>
      <c r="G17" s="27" t="str">
        <f>IF(OR($B17="",$C17="",$B$13="",$D17=""),"",(($B17*'Lookup Values'!$AG$7)-'Lookup Values'!$AG$8)*(1-'Lookup Values'!$AG$9)*VLOOKUP($C17,'Lookup Values'!$AL$3:$AM$4,2,FALSE)*VLOOKUP($D17,'Lookup Values'!$AJ$3:$AK$5,2,FALSE))</f>
        <v/>
      </c>
      <c r="H17" s="31" t="str">
        <f t="shared" ref="H17:H35" si="0">IF(OR($B17="",$C17="",$B$13=""),"",$G17*8760)</f>
        <v/>
      </c>
      <c r="I17" s="29"/>
      <c r="J17" s="26"/>
      <c r="K17" s="26"/>
      <c r="L17" s="26"/>
      <c r="M17" s="7"/>
      <c r="N17" s="7"/>
      <c r="O17" s="7"/>
      <c r="P17" s="7"/>
      <c r="Q17" s="7"/>
      <c r="R17" s="7"/>
      <c r="S17" s="7"/>
      <c r="T17" s="7"/>
      <c r="U17" s="7"/>
      <c r="V17" s="7"/>
      <c r="W17" s="7"/>
      <c r="X17" s="7"/>
      <c r="Y17" s="7"/>
    </row>
    <row r="18" spans="1:25" x14ac:dyDescent="0.3">
      <c r="A18" s="38">
        <v>3</v>
      </c>
      <c r="B18" s="40"/>
      <c r="C18" s="40"/>
      <c r="D18" s="40"/>
      <c r="E18" s="97"/>
      <c r="F18" s="98"/>
      <c r="G18" s="27" t="str">
        <f>IF(OR($B18="",$C18="",$B$13="",$D18=""),"",(($B18*'Lookup Values'!$AG$7)-'Lookup Values'!$AG$8)*(1-'Lookup Values'!$AG$9)*VLOOKUP($C18,'Lookup Values'!$AL$3:$AM$4,2,FALSE)*VLOOKUP($D18,'Lookup Values'!$AJ$3:$AK$5,2,FALSE))</f>
        <v/>
      </c>
      <c r="H18" s="31" t="str">
        <f t="shared" si="0"/>
        <v/>
      </c>
      <c r="I18" s="29"/>
      <c r="J18" s="26"/>
      <c r="K18" s="26"/>
      <c r="L18" s="26"/>
      <c r="M18" s="7"/>
      <c r="N18" s="7"/>
      <c r="O18" s="7"/>
      <c r="P18" s="7"/>
      <c r="Q18" s="7"/>
      <c r="R18" s="7"/>
      <c r="S18" s="7"/>
      <c r="T18" s="7"/>
      <c r="U18" s="7"/>
      <c r="V18" s="7"/>
      <c r="W18" s="7"/>
      <c r="X18" s="7"/>
      <c r="Y18" s="7"/>
    </row>
    <row r="19" spans="1:25" x14ac:dyDescent="0.3">
      <c r="A19" s="38">
        <v>4</v>
      </c>
      <c r="B19" s="40"/>
      <c r="C19" s="40"/>
      <c r="D19" s="40"/>
      <c r="E19" s="97"/>
      <c r="F19" s="98"/>
      <c r="G19" s="27" t="str">
        <f>IF(OR($B19="",$C19="",$B$13="",$D19=""),"",(($B19*'Lookup Values'!$AG$7)-'Lookup Values'!$AG$8)*(1-'Lookup Values'!$AG$9)*VLOOKUP($C19,'Lookup Values'!$AL$3:$AM$4,2,FALSE)*VLOOKUP($D19,'Lookup Values'!$AJ$3:$AK$5,2,FALSE))</f>
        <v/>
      </c>
      <c r="H19" s="31" t="str">
        <f t="shared" si="0"/>
        <v/>
      </c>
      <c r="I19" s="29"/>
      <c r="J19" s="26"/>
      <c r="K19" s="26"/>
      <c r="L19" s="26"/>
      <c r="M19" s="7"/>
      <c r="N19" s="7"/>
      <c r="O19" s="7"/>
      <c r="P19" s="7"/>
      <c r="Q19" s="7"/>
      <c r="R19" s="7"/>
      <c r="S19" s="7"/>
      <c r="T19" s="7"/>
      <c r="U19" s="7"/>
      <c r="V19" s="7"/>
      <c r="W19" s="7"/>
      <c r="X19" s="7"/>
      <c r="Y19" s="7"/>
    </row>
    <row r="20" spans="1:25" x14ac:dyDescent="0.3">
      <c r="A20" s="38">
        <v>5</v>
      </c>
      <c r="B20" s="40"/>
      <c r="C20" s="40"/>
      <c r="D20" s="40"/>
      <c r="E20" s="97"/>
      <c r="F20" s="98"/>
      <c r="G20" s="27" t="str">
        <f>IF(OR($B20="",$C20="",$B$13="",$D20=""),"",(($B20*'Lookup Values'!$AG$7)-'Lookup Values'!$AG$8)*(1-'Lookup Values'!$AG$9)*VLOOKUP($C20,'Lookup Values'!$AL$3:$AM$4,2,FALSE)*VLOOKUP($D20,'Lookup Values'!$AJ$3:$AK$5,2,FALSE))</f>
        <v/>
      </c>
      <c r="H20" s="31" t="str">
        <f t="shared" si="0"/>
        <v/>
      </c>
      <c r="I20" s="29"/>
      <c r="J20" s="26"/>
      <c r="K20" s="26"/>
      <c r="L20" s="26"/>
      <c r="M20" s="7"/>
      <c r="N20" s="7"/>
      <c r="O20" s="7"/>
      <c r="P20" s="7"/>
      <c r="Q20" s="7"/>
      <c r="R20" s="7"/>
      <c r="S20" s="7"/>
      <c r="T20" s="7"/>
      <c r="U20" s="7"/>
      <c r="V20" s="7"/>
      <c r="W20" s="7"/>
      <c r="X20" s="7"/>
      <c r="Y20" s="7"/>
    </row>
    <row r="21" spans="1:25" x14ac:dyDescent="0.3">
      <c r="A21" s="38">
        <v>6</v>
      </c>
      <c r="B21" s="40"/>
      <c r="C21" s="40"/>
      <c r="D21" s="40"/>
      <c r="E21" s="97"/>
      <c r="F21" s="98"/>
      <c r="G21" s="27" t="str">
        <f>IF(OR($B21="",$C21="",$B$13="",$D21=""),"",(($B21*'Lookup Values'!$AG$7)-'Lookup Values'!$AG$8)*(1-'Lookup Values'!$AG$9)*VLOOKUP($C21,'Lookup Values'!$AL$3:$AM$4,2,FALSE)*VLOOKUP($D21,'Lookup Values'!$AJ$3:$AK$5,2,FALSE))</f>
        <v/>
      </c>
      <c r="H21" s="31" t="str">
        <f t="shared" si="0"/>
        <v/>
      </c>
      <c r="I21" s="29"/>
      <c r="J21" s="26"/>
      <c r="K21" s="26"/>
      <c r="L21" s="26"/>
      <c r="M21" s="7"/>
      <c r="N21" s="7"/>
      <c r="O21" s="7"/>
      <c r="P21" s="7"/>
      <c r="Q21" s="7"/>
      <c r="R21" s="7"/>
      <c r="S21" s="7"/>
      <c r="T21" s="7"/>
      <c r="U21" s="7"/>
      <c r="V21" s="7"/>
      <c r="W21" s="7"/>
      <c r="X21" s="7"/>
      <c r="Y21" s="7"/>
    </row>
    <row r="22" spans="1:25" x14ac:dyDescent="0.3">
      <c r="A22" s="38">
        <v>7</v>
      </c>
      <c r="B22" s="40"/>
      <c r="C22" s="40"/>
      <c r="D22" s="40"/>
      <c r="E22" s="97"/>
      <c r="F22" s="98"/>
      <c r="G22" s="27" t="str">
        <f>IF(OR($B22="",$C22="",$B$13="",$D22=""),"",(($B22*'Lookup Values'!$AG$7)-'Lookup Values'!$AG$8)*(1-'Lookup Values'!$AG$9)*VLOOKUP($C22,'Lookup Values'!$AL$3:$AM$4,2,FALSE)*VLOOKUP($D22,'Lookup Values'!$AJ$3:$AK$5,2,FALSE))</f>
        <v/>
      </c>
      <c r="H22" s="31" t="str">
        <f t="shared" si="0"/>
        <v/>
      </c>
      <c r="I22" s="29"/>
      <c r="J22" s="26"/>
      <c r="K22" s="26"/>
      <c r="L22" s="26"/>
      <c r="M22" s="7"/>
      <c r="N22" s="7"/>
      <c r="O22" s="7"/>
      <c r="P22" s="7"/>
      <c r="Q22" s="7"/>
      <c r="R22" s="7"/>
      <c r="S22" s="7"/>
      <c r="T22" s="7"/>
      <c r="U22" s="7"/>
      <c r="V22" s="7"/>
      <c r="W22" s="7"/>
      <c r="X22" s="7"/>
      <c r="Y22" s="7"/>
    </row>
    <row r="23" spans="1:25" x14ac:dyDescent="0.3">
      <c r="A23" s="38">
        <v>8</v>
      </c>
      <c r="B23" s="40"/>
      <c r="C23" s="40"/>
      <c r="D23" s="40"/>
      <c r="E23" s="97"/>
      <c r="F23" s="98"/>
      <c r="G23" s="27" t="str">
        <f>IF(OR($B23="",$C23="",$B$13="",$D23=""),"",(($B23*'Lookup Values'!$AG$7)-'Lookup Values'!$AG$8)*(1-'Lookup Values'!$AG$9)*VLOOKUP($C23,'Lookup Values'!$AL$3:$AM$4,2,FALSE)*VLOOKUP($D23,'Lookup Values'!$AJ$3:$AK$5,2,FALSE))</f>
        <v/>
      </c>
      <c r="H23" s="31" t="str">
        <f t="shared" si="0"/>
        <v/>
      </c>
      <c r="I23" s="29"/>
      <c r="J23" s="26"/>
      <c r="K23" s="26"/>
      <c r="L23" s="26"/>
      <c r="M23" s="7"/>
      <c r="N23" s="7"/>
      <c r="O23" s="7"/>
      <c r="P23" s="7"/>
      <c r="Q23" s="7"/>
      <c r="R23" s="7"/>
      <c r="S23" s="7"/>
      <c r="T23" s="7"/>
      <c r="U23" s="7"/>
      <c r="V23" s="7"/>
      <c r="W23" s="7"/>
      <c r="X23" s="7"/>
      <c r="Y23" s="7"/>
    </row>
    <row r="24" spans="1:25" x14ac:dyDescent="0.3">
      <c r="A24" s="38">
        <v>9</v>
      </c>
      <c r="B24" s="40"/>
      <c r="C24" s="40"/>
      <c r="D24" s="40"/>
      <c r="E24" s="97"/>
      <c r="F24" s="98"/>
      <c r="G24" s="27" t="str">
        <f>IF(OR($B24="",$C24="",$B$13="",$D24=""),"",(($B24*'Lookup Values'!$AG$7)-'Lookup Values'!$AG$8)*(1-'Lookup Values'!$AG$9)*VLOOKUP($C24,'Lookup Values'!$AL$3:$AM$4,2,FALSE)*VLOOKUP($D24,'Lookup Values'!$AJ$3:$AK$5,2,FALSE))</f>
        <v/>
      </c>
      <c r="H24" s="31" t="str">
        <f t="shared" si="0"/>
        <v/>
      </c>
      <c r="I24" s="29"/>
      <c r="J24" s="26"/>
      <c r="K24" s="26"/>
      <c r="L24" s="26"/>
      <c r="M24" s="7"/>
      <c r="N24" s="7"/>
      <c r="O24" s="7"/>
      <c r="P24" s="7"/>
      <c r="Q24" s="7"/>
      <c r="R24" s="7"/>
      <c r="S24" s="7"/>
      <c r="T24" s="7"/>
      <c r="U24" s="7"/>
      <c r="V24" s="7"/>
      <c r="W24" s="7"/>
      <c r="X24" s="7"/>
      <c r="Y24" s="7"/>
    </row>
    <row r="25" spans="1:25" x14ac:dyDescent="0.3">
      <c r="A25" s="38">
        <v>10</v>
      </c>
      <c r="B25" s="40"/>
      <c r="C25" s="40"/>
      <c r="D25" s="40"/>
      <c r="E25" s="97"/>
      <c r="F25" s="98"/>
      <c r="G25" s="27" t="str">
        <f>IF(OR($B25="",$C25="",$B$13="",$D25=""),"",(($B25*'Lookup Values'!$AG$7)-'Lookup Values'!$AG$8)*(1-'Lookup Values'!$AG$9)*VLOOKUP($C25,'Lookup Values'!$AL$3:$AM$4,2,FALSE)*VLOOKUP($D25,'Lookup Values'!$AJ$3:$AK$5,2,FALSE))</f>
        <v/>
      </c>
      <c r="H25" s="31" t="str">
        <f t="shared" si="0"/>
        <v/>
      </c>
      <c r="I25" s="29"/>
      <c r="J25" s="26"/>
      <c r="K25" s="26"/>
      <c r="L25" s="26"/>
      <c r="M25" s="7"/>
      <c r="N25" s="7"/>
      <c r="O25" s="7"/>
      <c r="P25" s="7"/>
      <c r="Q25" s="7"/>
      <c r="R25" s="7"/>
      <c r="S25" s="7"/>
      <c r="T25" s="7"/>
      <c r="U25" s="7"/>
      <c r="V25" s="7"/>
      <c r="W25" s="7"/>
      <c r="X25" s="7"/>
      <c r="Y25" s="7"/>
    </row>
    <row r="26" spans="1:25" x14ac:dyDescent="0.3">
      <c r="A26" s="38">
        <v>11</v>
      </c>
      <c r="B26" s="40"/>
      <c r="C26" s="40"/>
      <c r="D26" s="40"/>
      <c r="E26" s="97"/>
      <c r="F26" s="98"/>
      <c r="G26" s="27" t="str">
        <f>IF(OR($B26="",$C26="",$B$13="",$D26=""),"",(($B26*'Lookup Values'!$AG$7)-'Lookup Values'!$AG$8)*(1-'Lookup Values'!$AG$9)*VLOOKUP($C26,'Lookup Values'!$AL$3:$AM$4,2,FALSE)*VLOOKUP($D26,'Lookup Values'!$AJ$3:$AK$5,2,FALSE))</f>
        <v/>
      </c>
      <c r="H26" s="31" t="str">
        <f t="shared" si="0"/>
        <v/>
      </c>
      <c r="I26" s="29"/>
      <c r="J26" s="26"/>
      <c r="K26" s="26"/>
      <c r="L26" s="26"/>
      <c r="M26" s="7"/>
      <c r="N26" s="7"/>
      <c r="O26" s="7"/>
      <c r="P26" s="7"/>
      <c r="Q26" s="7"/>
      <c r="R26" s="7"/>
      <c r="S26" s="7"/>
      <c r="T26" s="7"/>
      <c r="U26" s="7"/>
      <c r="V26" s="7"/>
      <c r="W26" s="7"/>
      <c r="X26" s="7"/>
      <c r="Y26" s="7"/>
    </row>
    <row r="27" spans="1:25" x14ac:dyDescent="0.3">
      <c r="A27" s="38">
        <v>12</v>
      </c>
      <c r="B27" s="40"/>
      <c r="C27" s="40"/>
      <c r="D27" s="40"/>
      <c r="E27" s="97"/>
      <c r="F27" s="98"/>
      <c r="G27" s="27" t="str">
        <f>IF(OR($B27="",$C27="",$B$13="",$D27=""),"",(($B27*'Lookup Values'!$AG$7)-'Lookup Values'!$AG$8)*(1-'Lookup Values'!$AG$9)*VLOOKUP($C27,'Lookup Values'!$AL$3:$AM$4,2,FALSE)*VLOOKUP($D27,'Lookup Values'!$AJ$3:$AK$5,2,FALSE))</f>
        <v/>
      </c>
      <c r="H27" s="31" t="str">
        <f t="shared" si="0"/>
        <v/>
      </c>
      <c r="I27" s="29"/>
      <c r="J27" s="26"/>
      <c r="K27" s="26"/>
      <c r="L27" s="26"/>
      <c r="M27" s="7"/>
      <c r="N27" s="7"/>
      <c r="O27" s="7"/>
      <c r="P27" s="7"/>
      <c r="Q27" s="7"/>
      <c r="R27" s="7"/>
      <c r="S27" s="7"/>
      <c r="T27" s="7"/>
      <c r="U27" s="7"/>
      <c r="V27" s="7"/>
      <c r="W27" s="7"/>
      <c r="X27" s="7"/>
      <c r="Y27" s="7"/>
    </row>
    <row r="28" spans="1:25" x14ac:dyDescent="0.3">
      <c r="A28" s="38">
        <v>13</v>
      </c>
      <c r="B28" s="40"/>
      <c r="C28" s="40"/>
      <c r="D28" s="40"/>
      <c r="E28" s="97"/>
      <c r="F28" s="98"/>
      <c r="G28" s="27" t="str">
        <f>IF(OR($B28="",$C28="",$B$13="",$D28=""),"",(($B28*'Lookup Values'!$AG$7)-'Lookup Values'!$AG$8)*(1-'Lookup Values'!$AG$9)*VLOOKUP($C28,'Lookup Values'!$AL$3:$AM$4,2,FALSE)*VLOOKUP($D28,'Lookup Values'!$AJ$3:$AK$5,2,FALSE))</f>
        <v/>
      </c>
      <c r="H28" s="31" t="str">
        <f t="shared" si="0"/>
        <v/>
      </c>
      <c r="I28" s="29"/>
      <c r="J28" s="26"/>
      <c r="K28" s="26"/>
      <c r="L28" s="26"/>
      <c r="M28" s="7"/>
      <c r="N28" s="7"/>
      <c r="O28" s="7"/>
      <c r="P28" s="7"/>
      <c r="Q28" s="7"/>
      <c r="R28" s="7"/>
      <c r="S28" s="7"/>
      <c r="T28" s="7"/>
      <c r="U28" s="7"/>
      <c r="V28" s="7"/>
      <c r="W28" s="7"/>
      <c r="X28" s="7"/>
      <c r="Y28" s="7"/>
    </row>
    <row r="29" spans="1:25" x14ac:dyDescent="0.3">
      <c r="A29" s="38">
        <v>14</v>
      </c>
      <c r="B29" s="40"/>
      <c r="C29" s="40"/>
      <c r="D29" s="40"/>
      <c r="E29" s="97"/>
      <c r="F29" s="98"/>
      <c r="G29" s="27" t="str">
        <f>IF(OR($B29="",$C29="",$B$13="",$D29=""),"",(($B29*'Lookup Values'!$AG$7)-'Lookup Values'!$AG$8)*(1-'Lookup Values'!$AG$9)*VLOOKUP($C29,'Lookup Values'!$AL$3:$AM$4,2,FALSE)*VLOOKUP($D29,'Lookup Values'!$AJ$3:$AK$5,2,FALSE))</f>
        <v/>
      </c>
      <c r="H29" s="31" t="str">
        <f t="shared" si="0"/>
        <v/>
      </c>
      <c r="I29" s="29"/>
      <c r="J29" s="26"/>
      <c r="K29" s="26"/>
      <c r="L29" s="26"/>
      <c r="M29" s="7"/>
      <c r="N29" s="7"/>
      <c r="O29" s="7"/>
      <c r="P29" s="7"/>
      <c r="Q29" s="7"/>
      <c r="R29" s="7"/>
      <c r="S29" s="7"/>
      <c r="T29" s="7"/>
      <c r="U29" s="7"/>
      <c r="V29" s="7"/>
      <c r="W29" s="7"/>
      <c r="X29" s="7"/>
      <c r="Y29" s="7"/>
    </row>
    <row r="30" spans="1:25" x14ac:dyDescent="0.3">
      <c r="A30" s="38">
        <v>15</v>
      </c>
      <c r="B30" s="40"/>
      <c r="C30" s="40"/>
      <c r="D30" s="40"/>
      <c r="E30" s="97"/>
      <c r="F30" s="98"/>
      <c r="G30" s="27" t="str">
        <f>IF(OR($B30="",$C30="",$B$13="",$D30=""),"",(($B30*'Lookup Values'!$AG$7)-'Lookup Values'!$AG$8)*(1-'Lookup Values'!$AG$9)*VLOOKUP($C30,'Lookup Values'!$AL$3:$AM$4,2,FALSE)*VLOOKUP($D30,'Lookup Values'!$AJ$3:$AK$5,2,FALSE))</f>
        <v/>
      </c>
      <c r="H30" s="31" t="str">
        <f t="shared" si="0"/>
        <v/>
      </c>
      <c r="I30" s="29"/>
      <c r="J30" s="26"/>
      <c r="K30" s="26"/>
      <c r="L30" s="26"/>
      <c r="M30" s="7"/>
      <c r="N30" s="7"/>
      <c r="O30" s="7"/>
      <c r="P30" s="7"/>
      <c r="Q30" s="7"/>
      <c r="R30" s="7"/>
      <c r="S30" s="7"/>
      <c r="T30" s="7"/>
      <c r="U30" s="7"/>
      <c r="V30" s="7"/>
      <c r="W30" s="7"/>
      <c r="X30" s="7"/>
      <c r="Y30" s="7"/>
    </row>
    <row r="31" spans="1:25" x14ac:dyDescent="0.3">
      <c r="A31" s="38">
        <v>16</v>
      </c>
      <c r="B31" s="40"/>
      <c r="C31" s="40"/>
      <c r="D31" s="40"/>
      <c r="E31" s="97"/>
      <c r="F31" s="98"/>
      <c r="G31" s="27" t="str">
        <f>IF(OR($B31="",$C31="",$B$13="",$D31=""),"",(($B31*'Lookup Values'!$AG$7)-'Lookup Values'!$AG$8)*(1-'Lookup Values'!$AG$9)*VLOOKUP($C31,'Lookup Values'!$AL$3:$AM$4,2,FALSE)*VLOOKUP($D31,'Lookup Values'!$AJ$3:$AK$5,2,FALSE))</f>
        <v/>
      </c>
      <c r="H31" s="31" t="str">
        <f t="shared" si="0"/>
        <v/>
      </c>
      <c r="I31" s="29"/>
      <c r="J31" s="26"/>
      <c r="K31" s="26"/>
      <c r="L31" s="26"/>
      <c r="M31" s="7"/>
      <c r="N31" s="7"/>
      <c r="O31" s="7"/>
      <c r="P31" s="7"/>
      <c r="Q31" s="7"/>
      <c r="R31" s="7"/>
      <c r="S31" s="7"/>
      <c r="T31" s="7"/>
      <c r="U31" s="7"/>
      <c r="V31" s="7"/>
      <c r="W31" s="7"/>
      <c r="X31" s="7"/>
      <c r="Y31" s="7"/>
    </row>
    <row r="32" spans="1:25" x14ac:dyDescent="0.3">
      <c r="A32" s="38">
        <v>17</v>
      </c>
      <c r="B32" s="40"/>
      <c r="C32" s="40"/>
      <c r="D32" s="40"/>
      <c r="E32" s="97"/>
      <c r="F32" s="98"/>
      <c r="G32" s="27" t="str">
        <f>IF(OR($B32="",$C32="",$B$13="",$D32=""),"",(($B32*'Lookup Values'!$AG$7)-'Lookup Values'!$AG$8)*(1-'Lookup Values'!$AG$9)*VLOOKUP($C32,'Lookup Values'!$AL$3:$AM$4,2,FALSE)*VLOOKUP($D32,'Lookup Values'!$AJ$3:$AK$5,2,FALSE))</f>
        <v/>
      </c>
      <c r="H32" s="31" t="str">
        <f t="shared" si="0"/>
        <v/>
      </c>
      <c r="I32" s="29"/>
      <c r="J32" s="26"/>
      <c r="K32" s="26"/>
      <c r="L32" s="26"/>
      <c r="M32" s="7"/>
      <c r="N32" s="7"/>
      <c r="O32" s="7"/>
      <c r="P32" s="7"/>
      <c r="Q32" s="7"/>
      <c r="R32" s="7"/>
      <c r="S32" s="7"/>
      <c r="T32" s="7"/>
      <c r="U32" s="7"/>
      <c r="V32" s="7"/>
      <c r="W32" s="7"/>
      <c r="X32" s="7"/>
      <c r="Y32" s="7"/>
    </row>
    <row r="33" spans="1:25" x14ac:dyDescent="0.3">
      <c r="A33" s="38">
        <v>18</v>
      </c>
      <c r="B33" s="40"/>
      <c r="C33" s="40"/>
      <c r="D33" s="40"/>
      <c r="E33" s="97"/>
      <c r="F33" s="98"/>
      <c r="G33" s="27" t="str">
        <f>IF(OR($B33="",$C33="",$B$13="",$D33=""),"",(($B33*'Lookup Values'!$AG$7)-'Lookup Values'!$AG$8)*(1-'Lookup Values'!$AG$9)*VLOOKUP($C33,'Lookup Values'!$AL$3:$AM$4,2,FALSE)*VLOOKUP($D33,'Lookup Values'!$AJ$3:$AK$5,2,FALSE))</f>
        <v/>
      </c>
      <c r="H33" s="31" t="str">
        <f t="shared" si="0"/>
        <v/>
      </c>
      <c r="I33" s="29"/>
      <c r="J33" s="26"/>
      <c r="K33" s="26"/>
      <c r="L33" s="26"/>
      <c r="M33" s="7"/>
      <c r="N33" s="7"/>
      <c r="O33" s="7"/>
      <c r="P33" s="7"/>
      <c r="Q33" s="7"/>
      <c r="R33" s="7"/>
      <c r="S33" s="7"/>
      <c r="T33" s="7"/>
      <c r="U33" s="7"/>
      <c r="V33" s="7"/>
      <c r="W33" s="7"/>
      <c r="X33" s="7"/>
      <c r="Y33" s="7"/>
    </row>
    <row r="34" spans="1:25" x14ac:dyDescent="0.3">
      <c r="A34" s="38">
        <v>19</v>
      </c>
      <c r="B34" s="40"/>
      <c r="C34" s="40"/>
      <c r="D34" s="40"/>
      <c r="E34" s="97"/>
      <c r="F34" s="98"/>
      <c r="G34" s="27" t="str">
        <f>IF(OR($B34="",$C34="",$B$13="",$D34=""),"",(($B34*'Lookup Values'!$AG$7)-'Lookup Values'!$AG$8)*(1-'Lookup Values'!$AG$9)*VLOOKUP($C34,'Lookup Values'!$AL$3:$AM$4,2,FALSE)*VLOOKUP($D34,'Lookup Values'!$AJ$3:$AK$5,2,FALSE))</f>
        <v/>
      </c>
      <c r="H34" s="31" t="str">
        <f t="shared" si="0"/>
        <v/>
      </c>
      <c r="I34" s="29"/>
      <c r="J34" s="26"/>
      <c r="K34" s="26"/>
      <c r="L34" s="26"/>
      <c r="M34" s="7"/>
      <c r="N34" s="7"/>
      <c r="O34" s="7"/>
      <c r="P34" s="7"/>
      <c r="Q34" s="7"/>
      <c r="R34" s="7"/>
      <c r="S34" s="7"/>
      <c r="T34" s="7"/>
      <c r="U34" s="7"/>
      <c r="V34" s="7"/>
      <c r="W34" s="7"/>
      <c r="X34" s="7"/>
      <c r="Y34" s="7"/>
    </row>
    <row r="35" spans="1:25" x14ac:dyDescent="0.3">
      <c r="A35" s="38">
        <v>20</v>
      </c>
      <c r="B35" s="40"/>
      <c r="C35" s="40"/>
      <c r="D35" s="40"/>
      <c r="E35" s="97"/>
      <c r="F35" s="98"/>
      <c r="G35" s="27" t="str">
        <f>IF(OR($B35="",$C35="",$B$13="",$D35=""),"",(($B35*'Lookup Values'!$AG$7)-'Lookup Values'!$AG$8)*(1-'Lookup Values'!$AG$9)*VLOOKUP($C35,'Lookup Values'!$AL$3:$AM$4,2,FALSE)*VLOOKUP($D35,'Lookup Values'!$AJ$3:$AK$5,2,FALSE))</f>
        <v/>
      </c>
      <c r="H35" s="31" t="str">
        <f t="shared" si="0"/>
        <v/>
      </c>
      <c r="I35" s="29"/>
      <c r="J35" s="26"/>
      <c r="K35" s="26"/>
      <c r="L35" s="26"/>
      <c r="M35" s="7"/>
      <c r="N35" s="7"/>
      <c r="O35" s="7"/>
      <c r="P35" s="7"/>
      <c r="Q35" s="7"/>
      <c r="R35" s="7"/>
      <c r="S35" s="7"/>
      <c r="T35" s="7"/>
      <c r="U35" s="7"/>
      <c r="V35" s="7"/>
      <c r="W35" s="7"/>
      <c r="X35" s="7"/>
      <c r="Y35" s="7"/>
    </row>
    <row r="36" spans="1:25" x14ac:dyDescent="0.3">
      <c r="A36" s="38" t="s">
        <v>114</v>
      </c>
      <c r="B36" s="40"/>
      <c r="C36" s="40"/>
      <c r="D36" s="40"/>
      <c r="E36" s="99"/>
      <c r="F36" s="100"/>
      <c r="G36" s="27" t="str">
        <f>IF(IFERROR(SUM(G16:G35),"")=0,"",IFERROR(SUM(G16:G35),""))</f>
        <v/>
      </c>
      <c r="H36" s="27" t="str">
        <f>IF(IFERROR(SUM(H16:H35),"")=0,"",IFERROR(SUM(H16:H35),""))</f>
        <v/>
      </c>
      <c r="I36" s="6"/>
      <c r="J36" s="26"/>
      <c r="K36" s="26"/>
      <c r="L36" s="26"/>
      <c r="M36" s="7"/>
      <c r="N36" s="7"/>
      <c r="O36" s="7"/>
      <c r="P36" s="7"/>
      <c r="Q36" s="7"/>
      <c r="R36" s="7"/>
      <c r="S36" s="7"/>
      <c r="T36" s="7"/>
      <c r="U36" s="7"/>
      <c r="V36" s="7"/>
      <c r="W36" s="7"/>
      <c r="X36" s="7"/>
      <c r="Y36" s="7"/>
    </row>
    <row r="37" spans="1:25" x14ac:dyDescent="0.3">
      <c r="A37" s="23"/>
      <c r="B37" s="24"/>
      <c r="C37" s="25"/>
      <c r="D37" s="25"/>
      <c r="E37" s="25"/>
      <c r="F37" s="32"/>
      <c r="G37" s="32"/>
      <c r="H37" s="26"/>
      <c r="I37" s="26"/>
      <c r="J37" s="26"/>
      <c r="K37" s="7"/>
      <c r="L37" s="7"/>
      <c r="M37" s="7"/>
      <c r="N37" s="7"/>
      <c r="O37" s="7"/>
      <c r="P37" s="7"/>
      <c r="Q37" s="7"/>
      <c r="R37" s="7"/>
      <c r="S37" s="7"/>
      <c r="T37" s="7"/>
      <c r="U37" s="7"/>
      <c r="V37" s="7"/>
      <c r="W37" s="7"/>
    </row>
    <row r="38" spans="1:25" x14ac:dyDescent="0.3">
      <c r="A38" s="141" t="s">
        <v>115</v>
      </c>
      <c r="B38" s="142"/>
      <c r="C38" s="142"/>
      <c r="D38" s="142"/>
      <c r="E38" s="142"/>
      <c r="F38" s="142"/>
      <c r="G38" s="142"/>
      <c r="H38" s="142"/>
      <c r="I38" s="7"/>
      <c r="J38" s="7"/>
      <c r="K38" s="7"/>
      <c r="L38" s="7"/>
      <c r="M38" s="7"/>
      <c r="N38" s="7"/>
      <c r="O38" s="7"/>
      <c r="P38" s="7"/>
      <c r="Q38" s="7"/>
      <c r="R38" s="7"/>
      <c r="S38" s="7"/>
      <c r="T38" s="7"/>
      <c r="U38" s="7"/>
      <c r="V38" s="7"/>
      <c r="W38" s="7"/>
    </row>
    <row r="39" spans="1:25" ht="16.2" thickBot="1" x14ac:dyDescent="0.35">
      <c r="A39" s="7"/>
      <c r="B39" s="7"/>
      <c r="C39" s="7"/>
      <c r="D39" s="7"/>
      <c r="E39" s="7"/>
      <c r="F39" s="7"/>
      <c r="G39" s="7"/>
      <c r="H39" s="7"/>
      <c r="I39" s="7"/>
      <c r="K39" s="7"/>
      <c r="L39" s="7"/>
      <c r="M39" s="7"/>
      <c r="N39" s="7"/>
      <c r="O39" s="7"/>
      <c r="P39" s="7"/>
      <c r="Q39" s="7"/>
      <c r="R39" s="7"/>
      <c r="S39" s="7"/>
      <c r="T39" s="7"/>
      <c r="U39" s="7"/>
      <c r="V39" s="7"/>
      <c r="W39" s="7"/>
    </row>
    <row r="40" spans="1:25" x14ac:dyDescent="0.3">
      <c r="A40" s="7"/>
      <c r="B40" s="136" t="str">
        <f>A2&amp;" kW Savings"</f>
        <v>Evaporator Fan Controls kW Savings</v>
      </c>
      <c r="C40" s="137"/>
      <c r="D40" s="137"/>
      <c r="E40" s="33" t="str">
        <f>IF(G36="","",G36)</f>
        <v/>
      </c>
      <c r="F40" s="7"/>
      <c r="G40" s="7"/>
      <c r="H40" s="7"/>
      <c r="I40" s="7"/>
      <c r="J40" s="7"/>
      <c r="K40" s="7"/>
      <c r="L40" s="7"/>
      <c r="M40" s="7"/>
      <c r="N40" s="7"/>
      <c r="O40" s="7"/>
      <c r="P40" s="7"/>
      <c r="Q40" s="7"/>
      <c r="R40" s="7"/>
      <c r="S40" s="7"/>
    </row>
    <row r="41" spans="1:25" ht="16.2" thickBot="1" x14ac:dyDescent="0.35">
      <c r="A41" s="7"/>
      <c r="B41" s="138" t="str">
        <f>A2&amp;" kWh Savings"</f>
        <v>Evaporator Fan Controls kWh Savings</v>
      </c>
      <c r="C41" s="139"/>
      <c r="D41" s="140"/>
      <c r="E41" s="34" t="str">
        <f>IF(H36="","",H36)</f>
        <v/>
      </c>
      <c r="F41" s="7"/>
      <c r="G41" s="7"/>
      <c r="H41" s="7"/>
      <c r="I41" s="7"/>
      <c r="J41" s="7"/>
      <c r="K41" s="7"/>
      <c r="L41" s="7"/>
      <c r="M41" s="7"/>
      <c r="N41" s="7"/>
      <c r="O41" s="7"/>
      <c r="P41" s="7"/>
      <c r="Q41" s="7"/>
      <c r="R41" s="7"/>
      <c r="S41" s="7"/>
    </row>
    <row r="42" spans="1:25" ht="10.5" customHeight="1" x14ac:dyDescent="0.3">
      <c r="A42" s="23"/>
      <c r="B42" s="35"/>
      <c r="C42" s="35"/>
      <c r="D42" s="35"/>
      <c r="E42" s="35"/>
      <c r="F42" s="35"/>
      <c r="G42" s="35"/>
      <c r="H42" s="35"/>
      <c r="I42" s="35"/>
      <c r="J42" s="35"/>
      <c r="K42" s="7"/>
      <c r="L42" s="7"/>
      <c r="M42" s="7"/>
      <c r="N42" s="7"/>
      <c r="O42" s="7"/>
      <c r="P42" s="7"/>
      <c r="Q42" s="7"/>
      <c r="R42" s="7"/>
      <c r="S42" s="7"/>
      <c r="T42" s="7"/>
      <c r="U42" s="7"/>
      <c r="V42" s="7"/>
      <c r="W42" s="7"/>
    </row>
    <row r="43" spans="1:25" x14ac:dyDescent="0.3">
      <c r="A43" s="23"/>
      <c r="B43" s="35"/>
      <c r="C43" s="35"/>
      <c r="D43" s="35"/>
      <c r="E43" s="35"/>
      <c r="F43" s="35"/>
      <c r="G43" s="35"/>
      <c r="H43" s="35"/>
      <c r="I43" s="35"/>
      <c r="J43" s="35"/>
      <c r="K43" s="7"/>
      <c r="L43" s="7"/>
      <c r="M43" s="7"/>
      <c r="N43" s="7"/>
      <c r="O43" s="7"/>
      <c r="P43" s="7"/>
      <c r="Q43" s="7"/>
      <c r="R43" s="7"/>
      <c r="S43" s="7"/>
      <c r="T43" s="7"/>
      <c r="U43" s="7"/>
      <c r="V43" s="7"/>
      <c r="W43" s="7"/>
    </row>
    <row r="44" spans="1:25" x14ac:dyDescent="0.3">
      <c r="A44" s="24"/>
      <c r="B44" s="7"/>
      <c r="C44" s="7"/>
      <c r="D44" s="7"/>
      <c r="E44" s="7"/>
      <c r="F44" s="7"/>
      <c r="G44" s="7"/>
      <c r="H44" s="7"/>
      <c r="I44" s="7"/>
      <c r="J44" s="7"/>
      <c r="K44" s="7"/>
      <c r="L44" s="7"/>
      <c r="M44" s="7"/>
      <c r="N44" s="7"/>
      <c r="O44" s="7"/>
      <c r="P44" s="7"/>
      <c r="Q44" s="7"/>
      <c r="R44" s="7"/>
      <c r="S44" s="7"/>
      <c r="T44" s="7"/>
      <c r="U44" s="7"/>
      <c r="V44" s="7"/>
      <c r="W44" s="7"/>
    </row>
    <row r="45" spans="1:25" x14ac:dyDescent="0.3">
      <c r="A45" s="24"/>
      <c r="B45" s="7"/>
      <c r="C45" s="7"/>
      <c r="D45" s="7"/>
      <c r="E45" s="7"/>
      <c r="F45" s="7"/>
      <c r="G45" s="7"/>
      <c r="H45" s="7"/>
      <c r="I45" s="7"/>
      <c r="J45" s="7"/>
      <c r="K45" s="7"/>
      <c r="L45" s="7"/>
      <c r="M45" s="7"/>
      <c r="N45" s="7"/>
      <c r="O45" s="7"/>
      <c r="P45" s="7"/>
      <c r="Q45" s="7"/>
      <c r="R45" s="7"/>
      <c r="S45" s="7"/>
      <c r="T45" s="7"/>
      <c r="U45" s="7"/>
      <c r="V45" s="7"/>
      <c r="W45" s="7"/>
    </row>
    <row r="46" spans="1:25" x14ac:dyDescent="0.3">
      <c r="A46" s="24"/>
      <c r="B46" s="7"/>
      <c r="C46" s="7"/>
      <c r="D46" s="7"/>
      <c r="E46" s="7"/>
      <c r="F46" s="7"/>
      <c r="G46" s="7"/>
      <c r="H46" s="7"/>
      <c r="I46" s="7"/>
      <c r="J46" s="7"/>
      <c r="K46" s="7"/>
      <c r="L46" s="7"/>
      <c r="M46" s="7"/>
      <c r="N46" s="7"/>
      <c r="O46" s="7"/>
      <c r="P46" s="7"/>
      <c r="Q46" s="7"/>
      <c r="R46" s="7"/>
      <c r="S46" s="7"/>
      <c r="T46" s="7"/>
      <c r="U46" s="7"/>
      <c r="V46" s="7"/>
      <c r="W46" s="7"/>
    </row>
    <row r="47" spans="1:25" x14ac:dyDescent="0.3">
      <c r="A47" s="24"/>
      <c r="B47" s="7"/>
      <c r="C47" s="7"/>
      <c r="D47" s="7"/>
      <c r="E47" s="7"/>
      <c r="F47" s="7"/>
      <c r="G47" s="7"/>
      <c r="H47" s="7"/>
      <c r="I47" s="7"/>
      <c r="J47" s="7"/>
      <c r="K47" s="7"/>
      <c r="L47" s="7"/>
      <c r="M47" s="7"/>
      <c r="N47" s="7"/>
      <c r="O47" s="7"/>
      <c r="P47" s="7"/>
      <c r="Q47" s="7"/>
      <c r="R47" s="7"/>
      <c r="S47" s="7"/>
      <c r="T47" s="7"/>
      <c r="U47" s="7"/>
      <c r="V47" s="7"/>
      <c r="W47" s="7"/>
    </row>
    <row r="48" spans="1:25" hidden="1" x14ac:dyDescent="0.3">
      <c r="A48" s="24"/>
      <c r="B48" s="36" t="s">
        <v>116</v>
      </c>
      <c r="C48" s="24"/>
      <c r="D48" s="36" t="s">
        <v>117</v>
      </c>
      <c r="E48" s="36"/>
      <c r="F48" s="24"/>
      <c r="G48" s="24"/>
      <c r="H48" s="24"/>
      <c r="I48" s="24"/>
      <c r="J48" s="7"/>
      <c r="K48" s="7"/>
      <c r="L48" s="7"/>
      <c r="M48" s="7"/>
      <c r="N48" s="7"/>
      <c r="O48" s="7"/>
      <c r="P48" s="7"/>
      <c r="Q48" s="7"/>
      <c r="R48" s="7"/>
      <c r="S48" s="7"/>
      <c r="T48" s="7"/>
      <c r="U48" s="7"/>
      <c r="V48" s="7"/>
      <c r="W48" s="7"/>
    </row>
    <row r="49" spans="1:23" hidden="1" x14ac:dyDescent="0.3">
      <c r="A49" s="24"/>
      <c r="B49" s="24" t="s">
        <v>118</v>
      </c>
      <c r="C49" s="24"/>
      <c r="D49" s="24">
        <v>1</v>
      </c>
      <c r="E49" s="24"/>
      <c r="F49" s="24"/>
      <c r="G49" s="24"/>
      <c r="H49" s="24"/>
      <c r="I49" s="24"/>
      <c r="J49" s="24"/>
      <c r="K49" s="7"/>
      <c r="L49" s="7"/>
      <c r="M49" s="7"/>
      <c r="N49" s="7"/>
      <c r="O49" s="7"/>
      <c r="P49" s="7"/>
      <c r="Q49" s="7"/>
      <c r="R49" s="7"/>
      <c r="S49" s="7"/>
      <c r="T49" s="7"/>
      <c r="U49" s="7"/>
      <c r="V49" s="7"/>
      <c r="W49" s="7"/>
    </row>
    <row r="50" spans="1:23" hidden="1" x14ac:dyDescent="0.3">
      <c r="A50" s="24"/>
      <c r="B50" s="24" t="s">
        <v>119</v>
      </c>
      <c r="C50" s="24"/>
      <c r="D50" s="24">
        <v>2</v>
      </c>
      <c r="E50" s="24"/>
      <c r="F50" s="24"/>
      <c r="G50" s="24"/>
      <c r="H50" s="24"/>
      <c r="I50" s="24"/>
      <c r="J50" s="24"/>
      <c r="K50" s="7"/>
      <c r="L50" s="7"/>
      <c r="M50" s="7"/>
      <c r="N50" s="7"/>
      <c r="O50" s="7"/>
      <c r="P50" s="7"/>
      <c r="Q50" s="7"/>
      <c r="R50" s="7"/>
      <c r="S50" s="7"/>
      <c r="T50" s="7"/>
      <c r="U50" s="7"/>
      <c r="V50" s="7"/>
      <c r="W50" s="7"/>
    </row>
    <row r="51" spans="1:23" hidden="1" x14ac:dyDescent="0.3">
      <c r="A51" s="24"/>
      <c r="B51" s="24" t="s">
        <v>120</v>
      </c>
      <c r="C51" s="24"/>
      <c r="D51" s="24">
        <v>3</v>
      </c>
      <c r="E51" s="24"/>
      <c r="F51" s="24"/>
      <c r="G51" s="24"/>
      <c r="H51" s="24"/>
      <c r="I51" s="24"/>
      <c r="J51" s="24"/>
      <c r="K51" s="7"/>
      <c r="L51" s="7"/>
      <c r="M51" s="7"/>
      <c r="N51" s="7"/>
      <c r="O51" s="7"/>
      <c r="P51" s="7"/>
      <c r="Q51" s="7"/>
      <c r="R51" s="7"/>
      <c r="S51" s="7"/>
      <c r="T51" s="7"/>
      <c r="U51" s="7"/>
      <c r="V51" s="7"/>
      <c r="W51" s="7"/>
    </row>
    <row r="52" spans="1:23" hidden="1" x14ac:dyDescent="0.3">
      <c r="A52" s="7"/>
      <c r="B52" s="24" t="s">
        <v>121</v>
      </c>
      <c r="C52" s="24"/>
      <c r="D52" s="24"/>
      <c r="E52" s="24"/>
      <c r="F52" s="24"/>
      <c r="G52" s="24"/>
      <c r="H52" s="24"/>
      <c r="I52" s="24"/>
      <c r="J52" s="24"/>
      <c r="K52" s="7"/>
      <c r="L52" s="7"/>
      <c r="M52" s="7"/>
      <c r="N52" s="7"/>
      <c r="O52" s="7"/>
      <c r="P52" s="7"/>
      <c r="Q52" s="7"/>
      <c r="R52" s="7"/>
      <c r="S52" s="7"/>
      <c r="T52" s="7"/>
      <c r="U52" s="7"/>
      <c r="V52" s="7"/>
      <c r="W52" s="7"/>
    </row>
    <row r="53" spans="1:23" hidden="1" x14ac:dyDescent="0.3">
      <c r="A53" s="7"/>
      <c r="B53" s="24" t="s">
        <v>122</v>
      </c>
      <c r="C53" s="24"/>
      <c r="D53" s="24"/>
      <c r="E53" s="24"/>
      <c r="F53" s="24"/>
      <c r="G53" s="24"/>
      <c r="H53" s="24"/>
      <c r="I53" s="24"/>
      <c r="J53" s="24"/>
      <c r="K53" s="7"/>
      <c r="L53" s="7"/>
      <c r="M53" s="7"/>
      <c r="N53" s="7"/>
      <c r="O53" s="7"/>
      <c r="P53" s="7"/>
      <c r="Q53" s="7"/>
      <c r="R53" s="7"/>
      <c r="S53" s="7"/>
      <c r="T53" s="7"/>
      <c r="U53" s="7"/>
      <c r="V53" s="7"/>
      <c r="W53" s="7"/>
    </row>
    <row r="54" spans="1:23" hidden="1" x14ac:dyDescent="0.3">
      <c r="A54" s="7"/>
      <c r="B54" s="24" t="s">
        <v>123</v>
      </c>
      <c r="C54" s="24"/>
      <c r="D54" s="24"/>
      <c r="E54" s="24"/>
      <c r="F54" s="24"/>
      <c r="G54" s="24"/>
      <c r="H54" s="24"/>
      <c r="I54" s="24"/>
      <c r="J54" s="24"/>
      <c r="K54" s="7"/>
      <c r="L54" s="7"/>
      <c r="M54" s="7"/>
      <c r="N54" s="7"/>
      <c r="O54" s="7"/>
      <c r="P54" s="7"/>
      <c r="Q54" s="7"/>
      <c r="R54" s="7"/>
      <c r="S54" s="7"/>
      <c r="T54" s="7"/>
      <c r="U54" s="7"/>
      <c r="V54" s="7"/>
      <c r="W54" s="7"/>
    </row>
    <row r="55" spans="1:23" hidden="1" x14ac:dyDescent="0.3">
      <c r="A55" s="7"/>
      <c r="B55" s="24" t="s">
        <v>124</v>
      </c>
      <c r="C55" s="24"/>
      <c r="D55" s="24"/>
      <c r="E55" s="24"/>
      <c r="F55" s="24"/>
      <c r="G55" s="24"/>
      <c r="H55" s="24"/>
      <c r="I55" s="24"/>
      <c r="J55" s="24"/>
      <c r="K55" s="7"/>
      <c r="L55" s="7"/>
      <c r="M55" s="7"/>
      <c r="N55" s="7"/>
      <c r="O55" s="7"/>
      <c r="P55" s="7"/>
      <c r="Q55" s="7"/>
      <c r="R55" s="7"/>
      <c r="S55" s="7"/>
      <c r="T55" s="7"/>
      <c r="U55" s="7"/>
      <c r="V55" s="7"/>
      <c r="W55" s="7"/>
    </row>
    <row r="56" spans="1:23" hidden="1" x14ac:dyDescent="0.3">
      <c r="A56" s="7"/>
      <c r="B56" s="24" t="s">
        <v>125</v>
      </c>
      <c r="C56" s="24"/>
      <c r="D56" s="24"/>
      <c r="E56" s="24"/>
      <c r="F56" s="24"/>
      <c r="G56" s="24"/>
      <c r="H56" s="24"/>
      <c r="I56" s="24"/>
      <c r="J56" s="24"/>
      <c r="K56" s="7"/>
      <c r="L56" s="7"/>
      <c r="M56" s="7"/>
      <c r="N56" s="7"/>
      <c r="O56" s="7"/>
      <c r="P56" s="7"/>
      <c r="Q56" s="7"/>
      <c r="R56" s="7"/>
      <c r="S56" s="7"/>
      <c r="T56" s="7"/>
      <c r="U56" s="7"/>
      <c r="V56" s="7"/>
      <c r="W56" s="7"/>
    </row>
    <row r="57" spans="1:23" hidden="1" x14ac:dyDescent="0.3">
      <c r="A57" s="7"/>
      <c r="B57" s="7" t="s">
        <v>126</v>
      </c>
      <c r="C57" s="7"/>
      <c r="D57" s="7"/>
      <c r="E57" s="7"/>
      <c r="F57" s="7"/>
      <c r="G57" s="7"/>
      <c r="H57" s="7"/>
      <c r="I57" s="7"/>
      <c r="J57" s="7"/>
      <c r="K57" s="7"/>
      <c r="L57" s="7"/>
      <c r="M57" s="7"/>
      <c r="N57" s="7"/>
      <c r="O57" s="7"/>
      <c r="P57" s="7"/>
      <c r="Q57" s="7"/>
      <c r="R57" s="7"/>
      <c r="S57" s="7"/>
      <c r="T57" s="7"/>
      <c r="U57" s="7"/>
      <c r="V57" s="7"/>
      <c r="W57" s="7"/>
    </row>
    <row r="58" spans="1:23" x14ac:dyDescent="0.3">
      <c r="A58" s="7"/>
      <c r="B58" s="7"/>
      <c r="C58" s="7"/>
      <c r="D58" s="7"/>
      <c r="E58" s="7"/>
      <c r="F58" s="7"/>
      <c r="G58" s="7"/>
      <c r="H58" s="7"/>
      <c r="I58" s="7"/>
      <c r="J58" s="7"/>
      <c r="K58" s="7"/>
      <c r="L58" s="7"/>
      <c r="M58" s="7"/>
      <c r="N58" s="7"/>
      <c r="O58" s="7"/>
      <c r="P58" s="7"/>
      <c r="Q58" s="7"/>
      <c r="R58" s="7"/>
      <c r="S58" s="7"/>
      <c r="T58" s="7"/>
      <c r="U58" s="7"/>
      <c r="V58" s="7"/>
      <c r="W58" s="7"/>
    </row>
    <row r="59" spans="1:23" x14ac:dyDescent="0.3">
      <c r="A59" s="7"/>
      <c r="B59" s="7"/>
      <c r="C59" s="7"/>
      <c r="D59" s="7"/>
      <c r="E59" s="7"/>
      <c r="F59" s="7"/>
      <c r="G59" s="7"/>
      <c r="H59" s="7"/>
      <c r="I59" s="7"/>
      <c r="J59" s="7"/>
      <c r="K59" s="7"/>
      <c r="L59" s="7"/>
      <c r="M59" s="7"/>
      <c r="N59" s="7"/>
      <c r="O59" s="7"/>
      <c r="P59" s="7"/>
      <c r="Q59" s="7"/>
      <c r="R59" s="7"/>
      <c r="S59" s="7"/>
      <c r="T59" s="7"/>
      <c r="U59" s="7"/>
      <c r="V59" s="7"/>
      <c r="W59" s="7"/>
    </row>
    <row r="60" spans="1:23" x14ac:dyDescent="0.3">
      <c r="A60" s="7"/>
      <c r="B60" s="7"/>
      <c r="C60" s="7"/>
      <c r="D60" s="7"/>
      <c r="E60" s="7"/>
      <c r="F60" s="7"/>
      <c r="G60" s="7"/>
      <c r="H60" s="7"/>
      <c r="I60" s="7"/>
      <c r="J60" s="7"/>
      <c r="K60" s="7"/>
      <c r="L60" s="7"/>
      <c r="M60" s="7"/>
      <c r="N60" s="7"/>
      <c r="O60" s="7"/>
      <c r="P60" s="7"/>
      <c r="Q60" s="7"/>
      <c r="R60" s="7"/>
      <c r="S60" s="7"/>
      <c r="T60" s="7"/>
      <c r="U60" s="7"/>
      <c r="V60" s="7"/>
      <c r="W60" s="7"/>
    </row>
    <row r="61" spans="1:23" x14ac:dyDescent="0.3">
      <c r="A61" s="7"/>
      <c r="B61" s="7"/>
      <c r="C61" s="7"/>
      <c r="D61" s="7"/>
      <c r="E61" s="7"/>
      <c r="F61" s="7"/>
      <c r="G61" s="7"/>
      <c r="H61" s="7"/>
      <c r="I61" s="7"/>
      <c r="J61" s="7"/>
      <c r="K61" s="7"/>
      <c r="L61" s="7"/>
      <c r="M61" s="7"/>
      <c r="N61" s="7"/>
      <c r="O61" s="7"/>
      <c r="P61" s="7"/>
      <c r="Q61" s="7"/>
      <c r="R61" s="7"/>
      <c r="S61" s="7"/>
      <c r="T61" s="7"/>
      <c r="U61" s="7"/>
      <c r="V61" s="7"/>
      <c r="W61" s="7"/>
    </row>
    <row r="62" spans="1:23" x14ac:dyDescent="0.3">
      <c r="A62" s="7"/>
      <c r="B62" s="7"/>
      <c r="C62" s="7"/>
      <c r="D62" s="7"/>
      <c r="E62" s="7"/>
      <c r="F62" s="7"/>
      <c r="G62" s="7"/>
      <c r="H62" s="7"/>
      <c r="I62" s="7"/>
      <c r="J62" s="7"/>
      <c r="K62" s="7"/>
      <c r="L62" s="7"/>
      <c r="M62" s="7"/>
      <c r="N62" s="7"/>
      <c r="O62" s="7"/>
      <c r="P62" s="7"/>
      <c r="Q62" s="7"/>
      <c r="R62" s="7"/>
      <c r="S62" s="7"/>
      <c r="T62" s="7"/>
      <c r="U62" s="7"/>
      <c r="V62" s="7"/>
      <c r="W62" s="7"/>
    </row>
    <row r="63" spans="1:23" x14ac:dyDescent="0.3">
      <c r="A63" s="7"/>
      <c r="B63" s="7"/>
      <c r="C63" s="7"/>
      <c r="D63" s="7"/>
      <c r="E63" s="7"/>
      <c r="F63" s="7"/>
      <c r="G63" s="7"/>
      <c r="H63" s="7"/>
      <c r="I63" s="7"/>
      <c r="J63" s="7"/>
      <c r="K63" s="7"/>
      <c r="L63" s="7"/>
      <c r="M63" s="7"/>
      <c r="N63" s="7"/>
      <c r="O63" s="7"/>
      <c r="P63" s="7"/>
      <c r="Q63" s="7"/>
      <c r="R63" s="7"/>
      <c r="S63" s="7"/>
      <c r="T63" s="7"/>
      <c r="U63" s="7"/>
      <c r="V63" s="7"/>
      <c r="W63" s="7"/>
    </row>
    <row r="64" spans="1:23" x14ac:dyDescent="0.3">
      <c r="A64" s="7"/>
      <c r="B64" s="7"/>
      <c r="C64" s="7"/>
      <c r="D64" s="7"/>
      <c r="E64" s="7"/>
      <c r="F64" s="7"/>
      <c r="G64" s="7"/>
      <c r="H64" s="7"/>
      <c r="I64" s="7"/>
      <c r="J64" s="7"/>
      <c r="K64" s="7"/>
      <c r="L64" s="7"/>
      <c r="M64" s="7"/>
      <c r="N64" s="7"/>
      <c r="O64" s="7"/>
      <c r="P64" s="7"/>
      <c r="Q64" s="7"/>
      <c r="R64" s="7"/>
      <c r="S64" s="7"/>
      <c r="T64" s="7"/>
      <c r="U64" s="7"/>
      <c r="V64" s="7"/>
      <c r="W64" s="7"/>
    </row>
    <row r="65" spans="1:23" x14ac:dyDescent="0.3">
      <c r="A65" s="7"/>
      <c r="B65" s="7"/>
      <c r="C65" s="7"/>
      <c r="D65" s="7"/>
      <c r="E65" s="7"/>
      <c r="F65" s="7"/>
      <c r="G65" s="7"/>
      <c r="H65" s="7"/>
      <c r="I65" s="7"/>
      <c r="J65" s="7"/>
      <c r="K65" s="7"/>
      <c r="L65" s="7"/>
      <c r="M65" s="7"/>
      <c r="N65" s="7"/>
      <c r="O65" s="7"/>
      <c r="P65" s="7"/>
      <c r="Q65" s="7"/>
      <c r="R65" s="7"/>
      <c r="S65" s="7"/>
      <c r="T65" s="7"/>
      <c r="U65" s="7"/>
      <c r="V65" s="7"/>
      <c r="W65" s="7"/>
    </row>
    <row r="66" spans="1:23" x14ac:dyDescent="0.3">
      <c r="A66" s="7"/>
      <c r="B66" s="7"/>
      <c r="C66" s="7"/>
      <c r="D66" s="7"/>
      <c r="E66" s="7"/>
      <c r="F66" s="7"/>
      <c r="G66" s="7"/>
      <c r="H66" s="7"/>
      <c r="I66" s="7"/>
      <c r="J66" s="7"/>
      <c r="K66" s="7"/>
      <c r="L66" s="7"/>
      <c r="M66" s="7"/>
      <c r="N66" s="7"/>
      <c r="O66" s="7"/>
      <c r="P66" s="7"/>
      <c r="Q66" s="7"/>
      <c r="R66" s="7"/>
      <c r="S66" s="7"/>
      <c r="T66" s="7"/>
      <c r="U66" s="7"/>
      <c r="V66" s="7"/>
      <c r="W66" s="7"/>
    </row>
    <row r="67" spans="1:23" x14ac:dyDescent="0.3">
      <c r="A67" s="7"/>
      <c r="B67" s="7"/>
      <c r="C67" s="7"/>
      <c r="D67" s="7"/>
      <c r="E67" s="7"/>
      <c r="F67" s="7"/>
      <c r="G67" s="7"/>
      <c r="H67" s="7"/>
      <c r="I67" s="7"/>
      <c r="J67" s="7"/>
      <c r="K67" s="7"/>
      <c r="L67" s="7"/>
      <c r="M67" s="7"/>
      <c r="N67" s="7"/>
      <c r="O67" s="7"/>
      <c r="P67" s="7"/>
      <c r="Q67" s="7"/>
      <c r="R67" s="7"/>
      <c r="S67" s="7"/>
      <c r="T67" s="7"/>
      <c r="U67" s="7"/>
      <c r="V67" s="7"/>
      <c r="W67" s="7"/>
    </row>
    <row r="68" spans="1:23" x14ac:dyDescent="0.3">
      <c r="A68" s="7"/>
      <c r="B68" s="7"/>
      <c r="C68" s="7"/>
      <c r="D68" s="7"/>
      <c r="E68" s="7"/>
      <c r="F68" s="7"/>
      <c r="G68" s="7"/>
      <c r="H68" s="7"/>
      <c r="I68" s="7"/>
      <c r="J68" s="7"/>
      <c r="K68" s="7"/>
      <c r="L68" s="7"/>
      <c r="M68" s="7"/>
      <c r="N68" s="7"/>
      <c r="O68" s="7"/>
      <c r="P68" s="7"/>
      <c r="Q68" s="7"/>
      <c r="R68" s="7"/>
      <c r="S68" s="7"/>
      <c r="T68" s="7"/>
      <c r="U68" s="7"/>
      <c r="V68" s="7"/>
      <c r="W68" s="7"/>
    </row>
    <row r="69" spans="1:23" x14ac:dyDescent="0.3">
      <c r="A69" s="7"/>
      <c r="B69" s="7"/>
      <c r="C69" s="7"/>
      <c r="D69" s="7"/>
      <c r="E69" s="7"/>
      <c r="F69" s="7"/>
      <c r="G69" s="7"/>
      <c r="H69" s="7"/>
      <c r="I69" s="7"/>
      <c r="J69" s="7"/>
      <c r="K69" s="7"/>
      <c r="L69" s="7"/>
      <c r="M69" s="7"/>
      <c r="N69" s="7"/>
      <c r="O69" s="7"/>
      <c r="P69" s="7"/>
      <c r="Q69" s="7"/>
      <c r="R69" s="7"/>
      <c r="S69" s="7"/>
      <c r="T69" s="7"/>
      <c r="U69" s="7"/>
      <c r="V69" s="7"/>
      <c r="W69" s="7"/>
    </row>
    <row r="70" spans="1:23" x14ac:dyDescent="0.3">
      <c r="A70" s="7"/>
      <c r="B70" s="7"/>
      <c r="C70" s="7"/>
      <c r="D70" s="7"/>
      <c r="E70" s="7"/>
      <c r="F70" s="7"/>
      <c r="G70" s="7"/>
      <c r="H70" s="7"/>
      <c r="I70" s="7"/>
      <c r="J70" s="7"/>
      <c r="K70" s="7"/>
      <c r="L70" s="7"/>
      <c r="M70" s="7"/>
      <c r="N70" s="7"/>
      <c r="O70" s="7"/>
      <c r="P70" s="7"/>
      <c r="Q70" s="7"/>
      <c r="R70" s="7"/>
      <c r="S70" s="7"/>
      <c r="T70" s="7"/>
      <c r="U70" s="7"/>
      <c r="V70" s="7"/>
      <c r="W70" s="7"/>
    </row>
    <row r="71" spans="1:23" x14ac:dyDescent="0.3">
      <c r="A71" s="7"/>
      <c r="B71" s="7"/>
      <c r="C71" s="7"/>
      <c r="D71" s="7"/>
      <c r="E71" s="7"/>
      <c r="F71" s="7"/>
      <c r="G71" s="7"/>
      <c r="H71" s="7"/>
      <c r="I71" s="7"/>
      <c r="J71" s="7"/>
      <c r="K71" s="7"/>
      <c r="L71" s="7"/>
      <c r="M71" s="7"/>
      <c r="N71" s="7"/>
      <c r="O71" s="7"/>
      <c r="P71" s="7"/>
      <c r="Q71" s="7"/>
      <c r="R71" s="7"/>
      <c r="S71" s="7"/>
      <c r="T71" s="7"/>
      <c r="U71" s="7"/>
      <c r="V71" s="7"/>
      <c r="W71" s="7"/>
    </row>
    <row r="72" spans="1:23" x14ac:dyDescent="0.3">
      <c r="A72" s="7"/>
      <c r="B72" s="7"/>
      <c r="C72" s="7"/>
      <c r="D72" s="7"/>
      <c r="E72" s="7"/>
      <c r="F72" s="7"/>
      <c r="G72" s="7"/>
      <c r="H72" s="7"/>
      <c r="I72" s="7"/>
      <c r="J72" s="7"/>
      <c r="K72" s="7"/>
      <c r="L72" s="7"/>
      <c r="M72" s="7"/>
      <c r="N72" s="7"/>
      <c r="O72" s="7"/>
      <c r="P72" s="7"/>
      <c r="Q72" s="7"/>
      <c r="R72" s="7"/>
      <c r="S72" s="7"/>
      <c r="T72" s="7"/>
      <c r="U72" s="7"/>
      <c r="V72" s="7"/>
      <c r="W72" s="7"/>
    </row>
    <row r="73" spans="1:23" x14ac:dyDescent="0.3">
      <c r="A73" s="7"/>
      <c r="B73" s="7"/>
      <c r="C73" s="7"/>
      <c r="D73" s="7"/>
      <c r="E73" s="7"/>
      <c r="F73" s="7"/>
      <c r="G73" s="7"/>
      <c r="H73" s="7"/>
      <c r="I73" s="7"/>
      <c r="J73" s="7"/>
      <c r="K73" s="7"/>
      <c r="L73" s="7"/>
      <c r="M73" s="7"/>
      <c r="N73" s="7"/>
      <c r="O73" s="7"/>
      <c r="P73" s="7"/>
      <c r="Q73" s="7"/>
      <c r="R73" s="7"/>
      <c r="S73" s="7"/>
      <c r="T73" s="7"/>
      <c r="U73" s="7"/>
      <c r="V73" s="7"/>
      <c r="W73" s="7"/>
    </row>
    <row r="74" spans="1:23" x14ac:dyDescent="0.3">
      <c r="A74" s="7"/>
      <c r="B74" s="7"/>
      <c r="C74" s="7"/>
      <c r="D74" s="7"/>
      <c r="E74" s="7"/>
      <c r="F74" s="7"/>
      <c r="G74" s="7"/>
      <c r="H74" s="7"/>
      <c r="I74" s="7"/>
      <c r="J74" s="7"/>
      <c r="K74" s="7"/>
      <c r="L74" s="7"/>
      <c r="M74" s="7"/>
      <c r="N74" s="7"/>
      <c r="O74" s="7"/>
      <c r="P74" s="7"/>
      <c r="Q74" s="7"/>
      <c r="R74" s="7"/>
      <c r="S74" s="7"/>
      <c r="T74" s="7"/>
      <c r="U74" s="7"/>
      <c r="V74" s="7"/>
      <c r="W74" s="7"/>
    </row>
    <row r="75" spans="1:23" x14ac:dyDescent="0.3">
      <c r="A75" s="7"/>
      <c r="B75" s="7"/>
      <c r="C75" s="7"/>
      <c r="D75" s="7"/>
      <c r="E75" s="7"/>
      <c r="F75" s="7"/>
      <c r="G75" s="7"/>
      <c r="H75" s="7"/>
      <c r="I75" s="7"/>
      <c r="J75" s="7"/>
      <c r="K75" s="7"/>
      <c r="L75" s="7"/>
      <c r="M75" s="7"/>
      <c r="N75" s="7"/>
      <c r="O75" s="7"/>
      <c r="P75" s="7"/>
      <c r="Q75" s="7"/>
      <c r="R75" s="7"/>
      <c r="S75" s="7"/>
      <c r="T75" s="7"/>
      <c r="U75" s="7"/>
      <c r="V75" s="7"/>
      <c r="W75" s="7"/>
    </row>
    <row r="76" spans="1:23" x14ac:dyDescent="0.3">
      <c r="A76" s="7"/>
      <c r="B76" s="7"/>
      <c r="C76" s="7"/>
      <c r="D76" s="7"/>
      <c r="E76" s="7"/>
      <c r="F76" s="7"/>
      <c r="G76" s="7"/>
      <c r="H76" s="7"/>
      <c r="I76" s="7"/>
      <c r="J76" s="7"/>
      <c r="K76" s="7"/>
      <c r="L76" s="7"/>
      <c r="M76" s="7"/>
      <c r="N76" s="7"/>
      <c r="O76" s="7"/>
      <c r="P76" s="7"/>
      <c r="Q76" s="7"/>
      <c r="R76" s="7"/>
      <c r="S76" s="7"/>
      <c r="T76" s="7"/>
      <c r="U76" s="7"/>
      <c r="V76" s="7"/>
      <c r="W76" s="7"/>
    </row>
    <row r="77" spans="1:23" x14ac:dyDescent="0.3">
      <c r="A77" s="7"/>
      <c r="B77" s="7"/>
      <c r="C77" s="7"/>
      <c r="D77" s="7"/>
      <c r="E77" s="7"/>
      <c r="F77" s="7"/>
      <c r="G77" s="7"/>
      <c r="H77" s="7"/>
      <c r="I77" s="7"/>
      <c r="J77" s="7"/>
      <c r="K77" s="7"/>
      <c r="L77" s="7"/>
      <c r="M77" s="7"/>
      <c r="N77" s="7"/>
      <c r="O77" s="7"/>
      <c r="P77" s="7"/>
      <c r="Q77" s="7"/>
      <c r="R77" s="7"/>
      <c r="S77" s="7"/>
      <c r="T77" s="7"/>
      <c r="U77" s="7"/>
      <c r="V77" s="7"/>
      <c r="W77" s="7"/>
    </row>
    <row r="78" spans="1:23" x14ac:dyDescent="0.3">
      <c r="A78" s="7"/>
      <c r="B78" s="7"/>
      <c r="C78" s="7"/>
      <c r="D78" s="7"/>
      <c r="E78" s="7"/>
      <c r="F78" s="7"/>
      <c r="G78" s="7"/>
      <c r="H78" s="7"/>
      <c r="I78" s="7"/>
      <c r="J78" s="7"/>
      <c r="K78" s="7"/>
      <c r="L78" s="7"/>
      <c r="M78" s="7"/>
      <c r="N78" s="7"/>
      <c r="O78" s="7"/>
      <c r="P78" s="7"/>
      <c r="Q78" s="7"/>
      <c r="R78" s="7"/>
      <c r="S78" s="7"/>
      <c r="T78" s="7"/>
      <c r="U78" s="7"/>
      <c r="V78" s="7"/>
      <c r="W78" s="7"/>
    </row>
    <row r="79" spans="1:23" x14ac:dyDescent="0.3">
      <c r="A79" s="7"/>
      <c r="B79" s="7"/>
      <c r="C79" s="7"/>
      <c r="D79" s="7"/>
      <c r="E79" s="7"/>
      <c r="F79" s="7"/>
      <c r="G79" s="7"/>
      <c r="H79" s="7"/>
      <c r="I79" s="7"/>
      <c r="J79" s="7"/>
      <c r="K79" s="7"/>
      <c r="L79" s="7"/>
      <c r="M79" s="7"/>
      <c r="N79" s="7"/>
      <c r="O79" s="7"/>
      <c r="P79" s="7"/>
      <c r="Q79" s="7"/>
      <c r="R79" s="7"/>
      <c r="S79" s="7"/>
      <c r="T79" s="7"/>
      <c r="U79" s="7"/>
      <c r="V79" s="7"/>
      <c r="W79" s="7"/>
    </row>
    <row r="80" spans="1:23" x14ac:dyDescent="0.3">
      <c r="A80" s="7"/>
      <c r="B80" s="7"/>
      <c r="C80" s="7"/>
      <c r="D80" s="7"/>
      <c r="E80" s="7"/>
      <c r="F80" s="7"/>
      <c r="G80" s="7"/>
      <c r="H80" s="7"/>
      <c r="I80" s="7"/>
      <c r="J80" s="7"/>
      <c r="K80" s="7"/>
      <c r="L80" s="7"/>
      <c r="M80" s="7"/>
      <c r="N80" s="7"/>
      <c r="O80" s="7"/>
      <c r="P80" s="7"/>
      <c r="Q80" s="7"/>
      <c r="R80" s="7"/>
      <c r="S80" s="7"/>
      <c r="T80" s="7"/>
      <c r="U80" s="7"/>
      <c r="V80" s="7"/>
      <c r="W80" s="7"/>
    </row>
    <row r="81" spans="1:23" x14ac:dyDescent="0.3">
      <c r="A81" s="7"/>
      <c r="B81" s="7"/>
      <c r="C81" s="7"/>
      <c r="D81" s="7"/>
      <c r="E81" s="7"/>
      <c r="F81" s="7"/>
      <c r="G81" s="7"/>
      <c r="H81" s="7"/>
      <c r="I81" s="7"/>
      <c r="J81" s="7"/>
      <c r="K81" s="7"/>
      <c r="L81" s="7"/>
      <c r="M81" s="7"/>
      <c r="N81" s="7"/>
      <c r="O81" s="7"/>
      <c r="P81" s="7"/>
      <c r="Q81" s="7"/>
      <c r="R81" s="7"/>
      <c r="S81" s="7"/>
      <c r="T81" s="7"/>
      <c r="U81" s="7"/>
      <c r="V81" s="7"/>
      <c r="W81" s="7"/>
    </row>
    <row r="82" spans="1:23" x14ac:dyDescent="0.3">
      <c r="A82" s="7"/>
      <c r="B82" s="7"/>
      <c r="C82" s="7"/>
      <c r="D82" s="7"/>
      <c r="E82" s="7"/>
      <c r="F82" s="7"/>
      <c r="G82" s="7"/>
      <c r="H82" s="7"/>
      <c r="I82" s="7"/>
      <c r="J82" s="7"/>
      <c r="K82" s="7"/>
      <c r="L82" s="7"/>
      <c r="M82" s="7"/>
      <c r="N82" s="7"/>
      <c r="O82" s="7"/>
      <c r="P82" s="7"/>
      <c r="Q82" s="7"/>
      <c r="R82" s="7"/>
      <c r="S82" s="7"/>
      <c r="T82" s="7"/>
      <c r="U82" s="7"/>
      <c r="V82" s="7"/>
      <c r="W82" s="7"/>
    </row>
    <row r="83" spans="1:23" x14ac:dyDescent="0.3">
      <c r="A83" s="7"/>
      <c r="B83" s="7"/>
      <c r="C83" s="7"/>
      <c r="D83" s="7"/>
      <c r="E83" s="7"/>
      <c r="F83" s="7"/>
      <c r="G83" s="7"/>
      <c r="H83" s="7"/>
      <c r="I83" s="7"/>
      <c r="J83" s="7"/>
      <c r="K83" s="7"/>
      <c r="L83" s="7"/>
      <c r="M83" s="7"/>
      <c r="N83" s="7"/>
      <c r="O83" s="7"/>
      <c r="P83" s="7"/>
      <c r="Q83" s="7"/>
      <c r="R83" s="7"/>
      <c r="S83" s="7"/>
      <c r="T83" s="7"/>
      <c r="U83" s="7"/>
      <c r="V83" s="7"/>
      <c r="W83" s="7"/>
    </row>
    <row r="84" spans="1:23" x14ac:dyDescent="0.3">
      <c r="A84" s="7"/>
      <c r="B84" s="7"/>
      <c r="C84" s="7"/>
      <c r="D84" s="7"/>
      <c r="E84" s="7"/>
      <c r="F84" s="7"/>
      <c r="G84" s="7"/>
      <c r="H84" s="7"/>
      <c r="I84" s="7"/>
      <c r="J84" s="7"/>
      <c r="K84" s="7"/>
      <c r="L84" s="7"/>
      <c r="M84" s="7"/>
      <c r="N84" s="7"/>
      <c r="O84" s="7"/>
      <c r="P84" s="7"/>
      <c r="Q84" s="7"/>
      <c r="R84" s="7"/>
      <c r="S84" s="7"/>
      <c r="T84" s="7"/>
      <c r="U84" s="7"/>
      <c r="V84" s="7"/>
      <c r="W84" s="7"/>
    </row>
    <row r="85" spans="1:23" x14ac:dyDescent="0.3">
      <c r="A85" s="7"/>
      <c r="B85" s="7"/>
      <c r="C85" s="7"/>
      <c r="D85" s="7"/>
      <c r="E85" s="7"/>
      <c r="F85" s="7"/>
      <c r="G85" s="7"/>
      <c r="H85" s="7"/>
      <c r="I85" s="7"/>
      <c r="J85" s="7"/>
      <c r="K85" s="7"/>
      <c r="L85" s="7"/>
      <c r="M85" s="7"/>
      <c r="N85" s="7"/>
      <c r="O85" s="7"/>
      <c r="P85" s="7"/>
      <c r="Q85" s="7"/>
      <c r="R85" s="7"/>
      <c r="S85" s="7"/>
      <c r="T85" s="7"/>
      <c r="U85" s="7"/>
      <c r="V85" s="7"/>
      <c r="W85" s="7"/>
    </row>
    <row r="86" spans="1:23" x14ac:dyDescent="0.3">
      <c r="A86" s="7"/>
      <c r="B86" s="7"/>
      <c r="C86" s="7"/>
      <c r="D86" s="7"/>
      <c r="E86" s="7"/>
      <c r="F86" s="7"/>
      <c r="G86" s="7"/>
      <c r="H86" s="7"/>
      <c r="I86" s="7"/>
      <c r="J86" s="7"/>
      <c r="K86" s="7"/>
      <c r="L86" s="7"/>
      <c r="M86" s="7"/>
      <c r="N86" s="7"/>
      <c r="O86" s="7"/>
      <c r="P86" s="7"/>
      <c r="Q86" s="7"/>
      <c r="R86" s="7"/>
      <c r="S86" s="7"/>
      <c r="T86" s="7"/>
      <c r="U86" s="7"/>
      <c r="V86" s="7"/>
      <c r="W86" s="7"/>
    </row>
    <row r="87" spans="1:23" x14ac:dyDescent="0.3">
      <c r="A87" s="7"/>
      <c r="B87" s="7"/>
      <c r="C87" s="7"/>
      <c r="D87" s="7"/>
      <c r="E87" s="7"/>
      <c r="F87" s="7"/>
      <c r="G87" s="7"/>
      <c r="H87" s="7"/>
      <c r="I87" s="7"/>
      <c r="J87" s="7"/>
      <c r="K87" s="7"/>
      <c r="L87" s="7"/>
      <c r="M87" s="7"/>
      <c r="N87" s="7"/>
      <c r="O87" s="7"/>
      <c r="P87" s="7"/>
      <c r="Q87" s="7"/>
      <c r="R87" s="7"/>
      <c r="S87" s="7"/>
      <c r="T87" s="7"/>
      <c r="U87" s="7"/>
      <c r="V87" s="7"/>
      <c r="W87" s="7"/>
    </row>
    <row r="88" spans="1:23" x14ac:dyDescent="0.3">
      <c r="A88" s="7"/>
      <c r="B88" s="7"/>
      <c r="C88" s="7"/>
      <c r="D88" s="7"/>
      <c r="E88" s="7"/>
      <c r="F88" s="7"/>
      <c r="G88" s="7"/>
      <c r="H88" s="7"/>
      <c r="I88" s="7"/>
      <c r="J88" s="7"/>
      <c r="K88" s="7"/>
      <c r="L88" s="7"/>
      <c r="M88" s="7"/>
      <c r="N88" s="7"/>
      <c r="O88" s="7"/>
      <c r="P88" s="7"/>
      <c r="Q88" s="7"/>
      <c r="R88" s="7"/>
      <c r="S88" s="7"/>
      <c r="T88" s="7"/>
      <c r="U88" s="7"/>
      <c r="V88" s="7"/>
      <c r="W88" s="7"/>
    </row>
    <row r="89" spans="1:23" x14ac:dyDescent="0.3">
      <c r="A89" s="7"/>
      <c r="B89" s="7"/>
      <c r="C89" s="7"/>
      <c r="D89" s="7"/>
      <c r="E89" s="7"/>
      <c r="F89" s="7"/>
      <c r="G89" s="7"/>
      <c r="H89" s="7"/>
      <c r="I89" s="7"/>
      <c r="J89" s="7"/>
      <c r="K89" s="7"/>
      <c r="L89" s="7"/>
      <c r="M89" s="7"/>
      <c r="N89" s="7"/>
      <c r="O89" s="7"/>
      <c r="P89" s="7"/>
      <c r="Q89" s="7"/>
      <c r="R89" s="7"/>
      <c r="S89" s="7"/>
      <c r="T89" s="7"/>
      <c r="U89" s="7"/>
      <c r="V89" s="7"/>
      <c r="W89" s="7"/>
    </row>
    <row r="90" spans="1:23" x14ac:dyDescent="0.3">
      <c r="A90" s="7"/>
      <c r="B90" s="7"/>
      <c r="C90" s="7"/>
      <c r="D90" s="7"/>
      <c r="E90" s="7"/>
      <c r="F90" s="7"/>
      <c r="G90" s="7"/>
      <c r="H90" s="7"/>
      <c r="I90" s="7"/>
      <c r="J90" s="7"/>
      <c r="K90" s="7"/>
      <c r="L90" s="7"/>
      <c r="M90" s="7"/>
      <c r="N90" s="7"/>
      <c r="O90" s="7"/>
      <c r="P90" s="7"/>
      <c r="Q90" s="7"/>
      <c r="R90" s="7"/>
      <c r="S90" s="7"/>
      <c r="T90" s="7"/>
      <c r="U90" s="7"/>
      <c r="V90" s="7"/>
      <c r="W90" s="7"/>
    </row>
    <row r="91" spans="1:23" x14ac:dyDescent="0.3">
      <c r="A91" s="7"/>
      <c r="B91" s="7"/>
      <c r="C91" s="7"/>
      <c r="D91" s="7"/>
      <c r="E91" s="7"/>
      <c r="F91" s="7"/>
      <c r="G91" s="7"/>
      <c r="H91" s="7"/>
      <c r="I91" s="7"/>
      <c r="J91" s="7"/>
      <c r="K91" s="7"/>
      <c r="L91" s="7"/>
      <c r="M91" s="7"/>
      <c r="N91" s="7"/>
      <c r="O91" s="7"/>
      <c r="P91" s="7"/>
      <c r="Q91" s="7"/>
      <c r="R91" s="7"/>
      <c r="S91" s="7"/>
      <c r="T91" s="7"/>
      <c r="U91" s="7"/>
      <c r="V91" s="7"/>
      <c r="W91" s="7"/>
    </row>
    <row r="92" spans="1:23" x14ac:dyDescent="0.3">
      <c r="A92" s="7"/>
      <c r="B92" s="7"/>
      <c r="C92" s="7"/>
      <c r="D92" s="7"/>
      <c r="E92" s="7"/>
      <c r="F92" s="7"/>
      <c r="G92" s="7"/>
      <c r="H92" s="7"/>
      <c r="I92" s="7"/>
      <c r="J92" s="7"/>
      <c r="K92" s="7"/>
      <c r="L92" s="7"/>
      <c r="M92" s="7"/>
      <c r="N92" s="7"/>
      <c r="O92" s="7"/>
      <c r="P92" s="7"/>
      <c r="Q92" s="7"/>
      <c r="R92" s="7"/>
      <c r="S92" s="7"/>
      <c r="T92" s="7"/>
      <c r="U92" s="7"/>
      <c r="V92" s="7"/>
      <c r="W92" s="7"/>
    </row>
    <row r="93" spans="1:23" x14ac:dyDescent="0.3">
      <c r="A93" s="7"/>
      <c r="B93" s="7"/>
      <c r="C93" s="7"/>
      <c r="D93" s="7"/>
      <c r="E93" s="7"/>
      <c r="F93" s="7"/>
      <c r="G93" s="7"/>
      <c r="H93" s="7"/>
      <c r="I93" s="7"/>
      <c r="J93" s="7"/>
      <c r="K93" s="7"/>
      <c r="L93" s="7"/>
      <c r="M93" s="7"/>
      <c r="N93" s="7"/>
      <c r="O93" s="7"/>
      <c r="P93" s="7"/>
      <c r="Q93" s="7"/>
      <c r="R93" s="7"/>
      <c r="S93" s="7"/>
      <c r="T93" s="7"/>
      <c r="U93" s="7"/>
      <c r="V93" s="7"/>
      <c r="W93" s="7"/>
    </row>
    <row r="94" spans="1:23" x14ac:dyDescent="0.3">
      <c r="A94" s="7"/>
      <c r="B94" s="7"/>
      <c r="C94" s="7"/>
      <c r="D94" s="7"/>
      <c r="E94" s="7"/>
      <c r="F94" s="7"/>
      <c r="G94" s="7"/>
      <c r="H94" s="7"/>
      <c r="I94" s="7"/>
      <c r="J94" s="7"/>
      <c r="K94" s="7"/>
      <c r="L94" s="7"/>
      <c r="M94" s="7"/>
      <c r="N94" s="7"/>
      <c r="O94" s="7"/>
      <c r="P94" s="7"/>
      <c r="Q94" s="7"/>
      <c r="R94" s="7"/>
      <c r="S94" s="7"/>
      <c r="T94" s="7"/>
      <c r="U94" s="7"/>
      <c r="V94" s="7"/>
      <c r="W94" s="7"/>
    </row>
    <row r="95" spans="1:23" x14ac:dyDescent="0.3">
      <c r="A95" s="7"/>
      <c r="B95" s="7"/>
      <c r="C95" s="7"/>
      <c r="D95" s="7"/>
      <c r="E95" s="7"/>
      <c r="F95" s="7"/>
      <c r="G95" s="7"/>
      <c r="H95" s="7"/>
      <c r="I95" s="7"/>
      <c r="J95" s="7"/>
      <c r="K95" s="7"/>
      <c r="L95" s="7"/>
      <c r="M95" s="7"/>
      <c r="N95" s="7"/>
      <c r="O95" s="7"/>
      <c r="P95" s="7"/>
      <c r="Q95" s="7"/>
      <c r="R95" s="7"/>
      <c r="S95" s="7"/>
      <c r="T95" s="7"/>
      <c r="U95" s="7"/>
      <c r="V95" s="7"/>
      <c r="W95" s="7"/>
    </row>
  </sheetData>
  <sheetProtection algorithmName="SHA-512" hashValue="kFt34ihxwPBmbCj5zCSvrsh8qOleWMWmQo9iXZI+tb8Hc15zlrlgA8a2T+aBg+BLx04IbF+tl05pKXem09KkpQ==" saltValue="i3zD/z3/pgRx++0brVWi0A==" spinCount="100000" sheet="1" objects="1" scenarios="1" selectLockedCells="1"/>
  <mergeCells count="8">
    <mergeCell ref="A8:J8"/>
    <mergeCell ref="A38:H38"/>
    <mergeCell ref="B40:D40"/>
    <mergeCell ref="B41:D41"/>
    <mergeCell ref="F4:G4"/>
    <mergeCell ref="F6:G6"/>
    <mergeCell ref="B4:C4"/>
    <mergeCell ref="B6:C6"/>
  </mergeCells>
  <dataValidations count="3">
    <dataValidation type="list" allowBlank="1" showInputMessage="1" showErrorMessage="1" sqref="C36">
      <formula1>"Medium Temperature, Low Temperature"</formula1>
    </dataValidation>
    <dataValidation type="list" allowBlank="1" showInputMessage="1" showErrorMessage="1" sqref="B12">
      <formula1>"Retrofit, New Construction"</formula1>
    </dataValidation>
    <dataValidation type="list" allowBlank="1" showInputMessage="1" showErrorMessage="1" sqref="B13">
      <formula1>"Amarillo, Dallas, El Paso, Houston, McAllen"</formula1>
    </dataValidation>
  </dataValidations>
  <hyperlinks>
    <hyperlink ref="A11" location="Instructions!J1" display="Go to Instructions --&gt;"/>
  </hyperlinks>
  <pageMargins left="0.75" right="0.5" top="0.6" bottom="0.78" header="0.5" footer="0.5"/>
  <pageSetup scale="71" orientation="portrait" r:id="rId1"/>
  <headerFooter alignWithMargins="0">
    <oddFooter>&amp;L&amp;"Arial,Regular"&amp;9v5.0 (2005): &amp;A&amp;R&amp;"Arial Black,Regular"&amp;9&amp;P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 Values'!$AJ$3:$AJ$5</xm:f>
          </x14:formula1>
          <xm:sqref>D16:D35</xm:sqref>
        </x14:dataValidation>
        <x14:dataValidation type="list" allowBlank="1" showInputMessage="1" showErrorMessage="1">
          <x14:formula1>
            <xm:f>'Lookup Values'!$AL$3:$AL$4</xm:f>
          </x14:formula1>
          <xm:sqref>C16:C35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Y95"/>
  <sheetViews>
    <sheetView topLeftCell="A2" workbookViewId="0">
      <selection activeCell="A2" sqref="A2"/>
    </sheetView>
  </sheetViews>
  <sheetFormatPr defaultColWidth="9.109375" defaultRowHeight="15.6" x14ac:dyDescent="0.3"/>
  <cols>
    <col min="1" max="1" width="20" style="8" customWidth="1"/>
    <col min="2" max="2" width="11.109375" style="8" customWidth="1"/>
    <col min="3" max="3" width="37.44140625" style="8" bestFit="1" customWidth="1"/>
    <col min="4" max="4" width="10.88671875" style="8" customWidth="1"/>
    <col min="5" max="5" width="33.33203125" style="8" customWidth="1"/>
    <col min="6" max="6" width="26" style="8" customWidth="1"/>
    <col min="7" max="10" width="12.6640625" style="8" customWidth="1"/>
    <col min="11" max="11" width="12.109375" style="8" customWidth="1"/>
    <col min="12" max="16384" width="9.109375" style="8"/>
  </cols>
  <sheetData>
    <row r="1" spans="1:25" ht="18" x14ac:dyDescent="0.35">
      <c r="A1" s="2" t="s">
        <v>96</v>
      </c>
      <c r="B1" s="3"/>
      <c r="C1" s="3"/>
      <c r="D1" s="3"/>
      <c r="E1" s="4" t="s">
        <v>97</v>
      </c>
      <c r="F1" s="3"/>
      <c r="G1" s="3"/>
      <c r="H1" s="5"/>
      <c r="I1" s="6"/>
      <c r="J1" s="6"/>
      <c r="K1" s="7"/>
      <c r="L1" s="7"/>
      <c r="M1" s="7"/>
      <c r="N1" s="7"/>
      <c r="O1" s="7"/>
      <c r="P1" s="7"/>
      <c r="Q1" s="7"/>
      <c r="R1" s="7"/>
      <c r="S1" s="7"/>
      <c r="T1" s="7"/>
      <c r="U1" s="7"/>
      <c r="V1" s="7"/>
      <c r="W1" s="7"/>
    </row>
    <row r="2" spans="1:25" ht="23.25" customHeight="1" thickBot="1" x14ac:dyDescent="0.35">
      <c r="A2" s="9" t="s">
        <v>135</v>
      </c>
      <c r="B2" s="10"/>
      <c r="C2" s="10"/>
      <c r="D2" s="10"/>
      <c r="E2" s="10"/>
      <c r="F2" s="10"/>
      <c r="G2" s="10"/>
      <c r="H2" s="11"/>
      <c r="I2" s="6"/>
      <c r="J2" s="6"/>
      <c r="K2" s="7"/>
      <c r="L2" s="7"/>
      <c r="M2" s="7"/>
      <c r="N2" s="7"/>
      <c r="O2" s="7"/>
      <c r="P2" s="7"/>
      <c r="Q2" s="7"/>
      <c r="R2" s="7"/>
      <c r="S2" s="7"/>
      <c r="T2" s="7"/>
      <c r="U2" s="7"/>
      <c r="V2" s="7"/>
      <c r="W2" s="7"/>
    </row>
    <row r="3" spans="1:25" ht="15.75" customHeight="1" x14ac:dyDescent="0.3">
      <c r="A3" s="12"/>
      <c r="B3" s="12"/>
      <c r="C3" s="12"/>
      <c r="D3" s="12"/>
      <c r="E3" s="12"/>
      <c r="F3" s="12"/>
      <c r="G3" s="12"/>
      <c r="H3" s="12"/>
      <c r="I3" s="12"/>
      <c r="J3" s="12"/>
      <c r="K3" s="12"/>
      <c r="L3" s="7"/>
      <c r="M3" s="7"/>
      <c r="N3" s="7"/>
      <c r="O3" s="7"/>
      <c r="P3" s="7"/>
      <c r="Q3" s="7"/>
      <c r="R3" s="7"/>
      <c r="S3" s="7"/>
      <c r="T3" s="7"/>
      <c r="U3" s="7"/>
      <c r="V3" s="7"/>
      <c r="W3" s="7"/>
    </row>
    <row r="4" spans="1:25" ht="21" customHeight="1" x14ac:dyDescent="0.3">
      <c r="A4" s="13" t="s">
        <v>98</v>
      </c>
      <c r="B4" s="143"/>
      <c r="C4" s="144"/>
      <c r="E4" s="13" t="s">
        <v>99</v>
      </c>
      <c r="F4" s="145"/>
      <c r="G4" s="146"/>
      <c r="H4" s="6"/>
      <c r="J4" s="7"/>
      <c r="K4" s="7"/>
      <c r="L4" s="7"/>
      <c r="M4" s="7"/>
      <c r="N4" s="7"/>
      <c r="O4" s="7"/>
      <c r="P4" s="7"/>
      <c r="Q4" s="7"/>
      <c r="R4" s="7"/>
      <c r="S4" s="7"/>
      <c r="T4" s="7"/>
      <c r="U4" s="7"/>
      <c r="V4" s="7"/>
      <c r="W4" s="7"/>
    </row>
    <row r="5" spans="1:25" ht="9" customHeight="1" x14ac:dyDescent="0.3">
      <c r="A5" s="13"/>
      <c r="B5" s="14"/>
      <c r="C5" s="15"/>
      <c r="D5" s="15"/>
      <c r="E5" s="16"/>
      <c r="F5" s="16"/>
      <c r="G5" s="16"/>
      <c r="H5" s="6"/>
      <c r="I5" s="6"/>
      <c r="J5" s="7"/>
      <c r="K5" s="7"/>
      <c r="L5" s="7"/>
      <c r="M5" s="7"/>
      <c r="N5" s="7"/>
      <c r="O5" s="7"/>
      <c r="P5" s="7"/>
      <c r="Q5" s="7"/>
      <c r="R5" s="7"/>
      <c r="S5" s="7"/>
      <c r="T5" s="7"/>
      <c r="U5" s="7"/>
      <c r="V5" s="7"/>
      <c r="W5" s="7"/>
    </row>
    <row r="6" spans="1:25" ht="21.75" customHeight="1" x14ac:dyDescent="0.3">
      <c r="A6" s="13" t="s">
        <v>100</v>
      </c>
      <c r="B6" s="145"/>
      <c r="C6" s="146"/>
      <c r="E6" s="13" t="s">
        <v>101</v>
      </c>
      <c r="F6" s="145"/>
      <c r="G6" s="146"/>
      <c r="H6" s="6"/>
      <c r="I6" s="6"/>
      <c r="J6" s="7"/>
      <c r="K6" s="7"/>
      <c r="L6" s="7"/>
      <c r="M6" s="7"/>
      <c r="N6" s="7"/>
      <c r="O6" s="7"/>
      <c r="P6" s="7"/>
      <c r="Q6" s="7"/>
      <c r="R6" s="7"/>
      <c r="S6" s="7"/>
      <c r="T6" s="7"/>
      <c r="U6" s="7"/>
      <c r="V6" s="7"/>
      <c r="W6" s="7"/>
    </row>
    <row r="7" spans="1:25" ht="17.399999999999999" x14ac:dyDescent="0.3">
      <c r="A7" s="17"/>
      <c r="B7" s="17"/>
      <c r="C7" s="17"/>
      <c r="D7" s="17"/>
      <c r="E7" s="17"/>
      <c r="F7" s="17"/>
      <c r="G7" s="17"/>
      <c r="H7" s="17"/>
      <c r="I7" s="17"/>
      <c r="J7" s="17"/>
      <c r="K7" s="18"/>
      <c r="L7" s="7"/>
      <c r="M7" s="7"/>
      <c r="N7" s="7"/>
      <c r="O7" s="7"/>
      <c r="P7" s="7"/>
      <c r="Q7" s="7"/>
      <c r="R7" s="7"/>
      <c r="S7" s="7"/>
      <c r="T7" s="7"/>
      <c r="U7" s="7"/>
      <c r="V7" s="7"/>
      <c r="W7" s="7"/>
    </row>
    <row r="8" spans="1:25" x14ac:dyDescent="0.3">
      <c r="A8" s="135"/>
      <c r="B8" s="135"/>
      <c r="C8" s="135"/>
      <c r="D8" s="135"/>
      <c r="E8" s="135"/>
      <c r="F8" s="135"/>
      <c r="G8" s="135"/>
      <c r="H8" s="135"/>
      <c r="I8" s="135"/>
      <c r="J8" s="135"/>
      <c r="K8" s="7"/>
      <c r="L8" s="7"/>
      <c r="M8" s="7"/>
      <c r="N8" s="7"/>
      <c r="O8" s="7"/>
      <c r="P8" s="7"/>
      <c r="Q8" s="7"/>
      <c r="R8" s="7"/>
      <c r="S8" s="7"/>
      <c r="T8" s="7"/>
      <c r="U8" s="7"/>
      <c r="V8" s="7"/>
      <c r="W8" s="7"/>
    </row>
    <row r="9" spans="1:25" ht="16.2" x14ac:dyDescent="0.3">
      <c r="A9" s="19"/>
      <c r="B9" s="20"/>
      <c r="C9" s="20"/>
      <c r="D9" s="20"/>
      <c r="E9" s="20"/>
      <c r="F9" s="20"/>
      <c r="G9" s="20"/>
      <c r="H9" s="19"/>
      <c r="I9" s="19"/>
      <c r="J9" s="19"/>
      <c r="K9" s="7"/>
      <c r="L9" s="7"/>
      <c r="M9" s="7"/>
      <c r="N9" s="7"/>
      <c r="O9" s="7"/>
      <c r="P9" s="7"/>
      <c r="Q9" s="7"/>
      <c r="R9" s="7"/>
      <c r="S9" s="7"/>
      <c r="T9" s="7"/>
      <c r="U9" s="7"/>
      <c r="V9" s="7"/>
      <c r="W9" s="7"/>
    </row>
    <row r="10" spans="1:25" x14ac:dyDescent="0.3">
      <c r="A10" s="150" t="s">
        <v>102</v>
      </c>
      <c r="B10" s="151"/>
      <c r="C10" s="151"/>
      <c r="D10" s="151"/>
      <c r="E10" s="151"/>
      <c r="F10" s="151"/>
      <c r="G10" s="151"/>
      <c r="H10" s="151"/>
      <c r="I10" s="151"/>
      <c r="J10" s="7"/>
      <c r="K10" s="7"/>
      <c r="L10" s="7"/>
      <c r="M10" s="7"/>
      <c r="N10" s="7"/>
      <c r="O10" s="7"/>
      <c r="P10" s="7"/>
      <c r="Q10" s="7"/>
      <c r="R10" s="7"/>
      <c r="S10" s="7"/>
      <c r="T10" s="7"/>
      <c r="U10" s="7"/>
    </row>
    <row r="11" spans="1:25" x14ac:dyDescent="0.3">
      <c r="A11" s="82" t="s">
        <v>103</v>
      </c>
      <c r="B11" s="24"/>
      <c r="C11" s="25"/>
      <c r="D11" s="25"/>
      <c r="E11" s="25"/>
      <c r="F11" s="24"/>
      <c r="G11" s="24"/>
      <c r="H11" s="26"/>
      <c r="I11" s="26"/>
      <c r="J11" s="26"/>
      <c r="K11" s="7"/>
      <c r="L11" s="7"/>
      <c r="M11" s="7"/>
      <c r="N11" s="7"/>
      <c r="O11" s="7"/>
      <c r="P11" s="7"/>
      <c r="Q11" s="7"/>
      <c r="R11" s="7"/>
      <c r="S11" s="7"/>
      <c r="T11" s="7"/>
      <c r="U11" s="7"/>
      <c r="V11" s="7"/>
      <c r="W11" s="7"/>
    </row>
    <row r="12" spans="1:25" x14ac:dyDescent="0.3">
      <c r="A12" s="27" t="s">
        <v>104</v>
      </c>
      <c r="B12" s="28" t="s">
        <v>105</v>
      </c>
      <c r="C12" s="25"/>
      <c r="D12" s="25"/>
      <c r="E12" s="25"/>
      <c r="F12" s="24"/>
      <c r="G12" s="24"/>
      <c r="H12" s="26"/>
      <c r="I12" s="26"/>
      <c r="J12" s="26"/>
      <c r="K12" s="7"/>
      <c r="L12" s="7"/>
      <c r="M12" s="7"/>
      <c r="N12" s="7"/>
      <c r="O12" s="7"/>
      <c r="P12" s="7"/>
      <c r="Q12" s="7"/>
      <c r="R12" s="7"/>
      <c r="S12" s="7"/>
      <c r="T12" s="7"/>
      <c r="U12" s="7"/>
      <c r="V12" s="7"/>
      <c r="W12" s="7"/>
    </row>
    <row r="13" spans="1:25" x14ac:dyDescent="0.3">
      <c r="A13" s="27" t="s">
        <v>106</v>
      </c>
      <c r="B13" s="28" t="s">
        <v>107</v>
      </c>
      <c r="C13" s="25"/>
      <c r="D13" s="25"/>
      <c r="E13" s="25"/>
      <c r="F13" s="24"/>
      <c r="G13" s="24"/>
      <c r="H13" s="26"/>
      <c r="I13" s="26"/>
      <c r="J13" s="26"/>
      <c r="K13" s="7"/>
      <c r="L13" s="7"/>
      <c r="M13" s="7"/>
      <c r="N13" s="7"/>
      <c r="O13" s="7"/>
      <c r="P13" s="7"/>
      <c r="Q13" s="7"/>
      <c r="R13" s="7"/>
      <c r="S13" s="7"/>
      <c r="T13" s="7"/>
      <c r="U13" s="7"/>
      <c r="V13" s="7"/>
      <c r="W13" s="7"/>
    </row>
    <row r="14" spans="1:25" x14ac:dyDescent="0.3">
      <c r="A14" s="23"/>
      <c r="B14" s="24"/>
      <c r="C14" s="25"/>
      <c r="D14" s="25"/>
      <c r="E14" s="25"/>
      <c r="F14" s="24"/>
      <c r="G14" s="24"/>
      <c r="H14" s="26"/>
      <c r="I14" s="26"/>
      <c r="J14" s="26"/>
      <c r="K14" s="7"/>
      <c r="L14" s="7"/>
      <c r="M14" s="7"/>
      <c r="N14" s="7"/>
      <c r="O14" s="7"/>
      <c r="P14" s="7"/>
      <c r="Q14" s="7"/>
      <c r="R14" s="7"/>
      <c r="S14" s="7"/>
      <c r="T14" s="7"/>
      <c r="U14" s="7"/>
      <c r="V14" s="7"/>
      <c r="W14" s="7"/>
    </row>
    <row r="15" spans="1:25" x14ac:dyDescent="0.3">
      <c r="A15" s="39" t="s">
        <v>136</v>
      </c>
      <c r="B15" s="28" t="s">
        <v>109</v>
      </c>
      <c r="C15" s="28" t="s">
        <v>110</v>
      </c>
      <c r="D15" s="28" t="s">
        <v>137</v>
      </c>
      <c r="E15" s="28" t="s">
        <v>138</v>
      </c>
      <c r="F15" s="28" t="s">
        <v>139</v>
      </c>
      <c r="G15" s="37"/>
      <c r="H15" s="28" t="s">
        <v>112</v>
      </c>
      <c r="I15" s="28" t="s">
        <v>113</v>
      </c>
      <c r="J15" s="30"/>
      <c r="K15" s="26"/>
      <c r="L15" s="26"/>
      <c r="M15" s="7"/>
      <c r="N15" s="7"/>
      <c r="O15" s="7"/>
      <c r="P15" s="7"/>
      <c r="Q15" s="7"/>
      <c r="R15" s="7"/>
      <c r="S15" s="7"/>
      <c r="T15" s="7"/>
      <c r="U15" s="7"/>
      <c r="V15" s="7"/>
      <c r="W15" s="7"/>
      <c r="X15" s="7"/>
      <c r="Y15" s="7"/>
    </row>
    <row r="16" spans="1:25" x14ac:dyDescent="0.3">
      <c r="A16" s="38">
        <v>1</v>
      </c>
      <c r="B16" s="40"/>
      <c r="C16" s="40"/>
      <c r="D16" s="40"/>
      <c r="E16" s="40"/>
      <c r="F16" s="40"/>
      <c r="G16" s="37"/>
      <c r="H16" s="27" t="str">
        <f>IF(OR(B16="",C16="",D16="",E16="",F16="",$B$13=""),"",0)</f>
        <v/>
      </c>
      <c r="I16" s="31" t="str">
        <f>IF(OR(B16="",C16="",D16="",F16="",$B$13=""),"",B16*D16*VLOOKUP(C16&amp;" "&amp;E16&amp;" "&amp;F16,'Lookup Values'!$AO$9:$AR$15,4,FALSE))</f>
        <v/>
      </c>
      <c r="J16" s="26"/>
      <c r="K16" s="26"/>
      <c r="L16" s="26"/>
      <c r="M16" s="7"/>
      <c r="N16" s="7"/>
      <c r="O16" s="7"/>
      <c r="P16" s="7"/>
      <c r="Q16" s="7"/>
      <c r="R16" s="7"/>
      <c r="S16" s="7"/>
      <c r="T16" s="7"/>
      <c r="U16" s="7"/>
      <c r="V16" s="7"/>
      <c r="W16" s="7"/>
      <c r="X16" s="7"/>
      <c r="Y16" s="7"/>
    </row>
    <row r="17" spans="1:25" x14ac:dyDescent="0.3">
      <c r="A17" s="38">
        <v>2</v>
      </c>
      <c r="B17" s="40"/>
      <c r="C17" s="40"/>
      <c r="D17" s="40"/>
      <c r="E17" s="40"/>
      <c r="F17" s="40"/>
      <c r="G17" s="37"/>
      <c r="H17" s="27" t="str">
        <f t="shared" ref="H17:H36" si="0">IF(OR(B17="",C17="",D17="",E17="",F17="",$B$13=""),"",0)</f>
        <v/>
      </c>
      <c r="I17" s="31" t="str">
        <f>IF(OR(B17="",C17="",D17="",F17="",$B$13=""),"",B17*D17*VLOOKUP(C17&amp;" "&amp;E17&amp;" "&amp;F17,'Lookup Values'!$AO$9:$AR$15,4,FALSE))</f>
        <v/>
      </c>
      <c r="J17" s="26"/>
      <c r="K17" s="26"/>
      <c r="L17" s="26"/>
      <c r="M17" s="7"/>
      <c r="N17" s="7"/>
      <c r="O17" s="7"/>
      <c r="P17" s="7"/>
      <c r="Q17" s="7"/>
      <c r="R17" s="7"/>
      <c r="S17" s="7"/>
      <c r="T17" s="7"/>
      <c r="U17" s="7"/>
      <c r="V17" s="7"/>
      <c r="W17" s="7"/>
      <c r="X17" s="7"/>
      <c r="Y17" s="7"/>
    </row>
    <row r="18" spans="1:25" x14ac:dyDescent="0.3">
      <c r="A18" s="38">
        <v>3</v>
      </c>
      <c r="B18" s="40"/>
      <c r="C18" s="40"/>
      <c r="D18" s="40"/>
      <c r="E18" s="40"/>
      <c r="F18" s="40"/>
      <c r="G18" s="37"/>
      <c r="H18" s="27" t="str">
        <f t="shared" si="0"/>
        <v/>
      </c>
      <c r="I18" s="31" t="str">
        <f>IF(OR(B18="",C18="",D18="",F18="",$B$13=""),"",B18*D18*VLOOKUP(C18&amp;" "&amp;E18&amp;" "&amp;F18,'Lookup Values'!$AO$9:$AR$15,4,FALSE))</f>
        <v/>
      </c>
      <c r="J18" s="26"/>
      <c r="K18" s="26"/>
      <c r="L18" s="26"/>
      <c r="M18" s="7"/>
      <c r="N18" s="7"/>
      <c r="O18" s="7"/>
      <c r="P18" s="7"/>
      <c r="Q18" s="7"/>
      <c r="R18" s="7"/>
      <c r="S18" s="7"/>
      <c r="T18" s="7"/>
      <c r="U18" s="7"/>
      <c r="V18" s="7"/>
      <c r="W18" s="7"/>
      <c r="X18" s="7"/>
      <c r="Y18" s="7"/>
    </row>
    <row r="19" spans="1:25" x14ac:dyDescent="0.3">
      <c r="A19" s="38">
        <v>4</v>
      </c>
      <c r="B19" s="40"/>
      <c r="C19" s="40"/>
      <c r="D19" s="40"/>
      <c r="E19" s="40"/>
      <c r="F19" s="40"/>
      <c r="G19" s="37"/>
      <c r="H19" s="27" t="str">
        <f t="shared" si="0"/>
        <v/>
      </c>
      <c r="I19" s="31" t="str">
        <f>IF(OR(B19="",C19="",D19="",F19="",$B$13=""),"",B19*D19*VLOOKUP(C19&amp;" "&amp;E19&amp;" "&amp;F19,'Lookup Values'!$AO$9:$AR$15,4,FALSE))</f>
        <v/>
      </c>
      <c r="J19" s="26"/>
      <c r="K19" s="26"/>
      <c r="L19" s="26"/>
      <c r="M19" s="7"/>
      <c r="N19" s="7"/>
      <c r="O19" s="7"/>
      <c r="P19" s="7"/>
      <c r="Q19" s="7"/>
      <c r="R19" s="7"/>
      <c r="S19" s="7"/>
      <c r="T19" s="7"/>
      <c r="U19" s="7"/>
      <c r="V19" s="7"/>
      <c r="W19" s="7"/>
      <c r="X19" s="7"/>
      <c r="Y19" s="7"/>
    </row>
    <row r="20" spans="1:25" x14ac:dyDescent="0.3">
      <c r="A20" s="38">
        <v>5</v>
      </c>
      <c r="B20" s="40"/>
      <c r="C20" s="40"/>
      <c r="D20" s="40"/>
      <c r="E20" s="40"/>
      <c r="F20" s="40"/>
      <c r="G20" s="37"/>
      <c r="H20" s="27" t="str">
        <f t="shared" si="0"/>
        <v/>
      </c>
      <c r="I20" s="31" t="str">
        <f>IF(OR(B20="",C20="",D20="",F20="",$B$13=""),"",B20*D20*VLOOKUP(C20&amp;" "&amp;E20&amp;" "&amp;F20,'Lookup Values'!$AO$9:$AR$15,4,FALSE))</f>
        <v/>
      </c>
      <c r="J20" s="26"/>
      <c r="K20" s="26"/>
      <c r="L20" s="26"/>
      <c r="M20" s="7"/>
      <c r="N20" s="7"/>
      <c r="O20" s="7"/>
      <c r="P20" s="7"/>
      <c r="Q20" s="7"/>
      <c r="R20" s="7"/>
      <c r="S20" s="7"/>
      <c r="T20" s="7"/>
      <c r="U20" s="7"/>
      <c r="V20" s="7"/>
      <c r="W20" s="7"/>
      <c r="X20" s="7"/>
      <c r="Y20" s="7"/>
    </row>
    <row r="21" spans="1:25" x14ac:dyDescent="0.3">
      <c r="A21" s="38">
        <v>6</v>
      </c>
      <c r="B21" s="40"/>
      <c r="C21" s="40"/>
      <c r="D21" s="40"/>
      <c r="E21" s="40"/>
      <c r="F21" s="40"/>
      <c r="G21" s="37"/>
      <c r="H21" s="27" t="str">
        <f t="shared" si="0"/>
        <v/>
      </c>
      <c r="I21" s="31" t="str">
        <f>IF(OR(B21="",C21="",D21="",F21="",$B$13=""),"",B21*D21*VLOOKUP(C21&amp;" "&amp;E21&amp;" "&amp;F21,'Lookup Values'!$AO$9:$AR$15,4,FALSE))</f>
        <v/>
      </c>
      <c r="J21" s="26"/>
      <c r="K21" s="26"/>
      <c r="L21" s="26"/>
      <c r="M21" s="7"/>
      <c r="N21" s="7"/>
      <c r="O21" s="7"/>
      <c r="P21" s="7"/>
      <c r="Q21" s="7"/>
      <c r="R21" s="7"/>
      <c r="S21" s="7"/>
      <c r="T21" s="7"/>
      <c r="U21" s="7"/>
      <c r="V21" s="7"/>
      <c r="W21" s="7"/>
      <c r="X21" s="7"/>
      <c r="Y21" s="7"/>
    </row>
    <row r="22" spans="1:25" x14ac:dyDescent="0.3">
      <c r="A22" s="38">
        <v>7</v>
      </c>
      <c r="B22" s="40"/>
      <c r="C22" s="40"/>
      <c r="D22" s="40"/>
      <c r="E22" s="40"/>
      <c r="F22" s="40"/>
      <c r="G22" s="37"/>
      <c r="H22" s="27" t="str">
        <f t="shared" si="0"/>
        <v/>
      </c>
      <c r="I22" s="31" t="str">
        <f>IF(OR(B22="",C22="",D22="",F22="",$B$13=""),"",B22*D22*VLOOKUP(C22&amp;" "&amp;E22&amp;" "&amp;F22,'Lookup Values'!$AO$9:$AR$15,4,FALSE))</f>
        <v/>
      </c>
      <c r="J22" s="26"/>
      <c r="K22" s="26"/>
      <c r="L22" s="26"/>
      <c r="M22" s="7"/>
      <c r="N22" s="7"/>
      <c r="O22" s="7"/>
      <c r="P22" s="7"/>
      <c r="Q22" s="7"/>
      <c r="R22" s="7"/>
      <c r="S22" s="7"/>
      <c r="T22" s="7"/>
      <c r="U22" s="7"/>
      <c r="V22" s="7"/>
      <c r="W22" s="7"/>
      <c r="X22" s="7"/>
      <c r="Y22" s="7"/>
    </row>
    <row r="23" spans="1:25" x14ac:dyDescent="0.3">
      <c r="A23" s="38">
        <v>8</v>
      </c>
      <c r="B23" s="40"/>
      <c r="C23" s="40"/>
      <c r="D23" s="40"/>
      <c r="E23" s="40"/>
      <c r="F23" s="40"/>
      <c r="G23" s="37"/>
      <c r="H23" s="27" t="str">
        <f t="shared" si="0"/>
        <v/>
      </c>
      <c r="I23" s="31" t="str">
        <f>IF(OR(B23="",C23="",D23="",F23="",$B$13=""),"",B23*D23*VLOOKUP(C23&amp;" "&amp;E23&amp;" "&amp;F23,'Lookup Values'!$AO$9:$AR$15,4,FALSE))</f>
        <v/>
      </c>
      <c r="J23" s="26"/>
      <c r="K23" s="26"/>
      <c r="L23" s="26"/>
      <c r="M23" s="7"/>
      <c r="N23" s="7"/>
      <c r="O23" s="7"/>
      <c r="P23" s="7"/>
      <c r="Q23" s="7"/>
      <c r="R23" s="7"/>
      <c r="S23" s="7"/>
      <c r="T23" s="7"/>
      <c r="U23" s="7"/>
      <c r="V23" s="7"/>
      <c r="W23" s="7"/>
      <c r="X23" s="7"/>
      <c r="Y23" s="7"/>
    </row>
    <row r="24" spans="1:25" x14ac:dyDescent="0.3">
      <c r="A24" s="38">
        <v>9</v>
      </c>
      <c r="B24" s="40"/>
      <c r="C24" s="40"/>
      <c r="D24" s="40"/>
      <c r="E24" s="40"/>
      <c r="F24" s="40"/>
      <c r="G24" s="37"/>
      <c r="H24" s="27" t="str">
        <f t="shared" si="0"/>
        <v/>
      </c>
      <c r="I24" s="31" t="str">
        <f>IF(OR(B24="",C24="",D24="",F24="",$B$13=""),"",B24*D24*VLOOKUP(C24&amp;" "&amp;E24&amp;" "&amp;F24,'Lookup Values'!$AO$9:$AR$15,4,FALSE))</f>
        <v/>
      </c>
      <c r="J24" s="26"/>
      <c r="K24" s="26"/>
      <c r="L24" s="26"/>
      <c r="M24" s="7"/>
      <c r="N24" s="7"/>
      <c r="O24" s="7"/>
      <c r="P24" s="7"/>
      <c r="Q24" s="7"/>
      <c r="R24" s="7"/>
      <c r="S24" s="7"/>
      <c r="T24" s="7"/>
      <c r="U24" s="7"/>
      <c r="V24" s="7"/>
      <c r="W24" s="7"/>
      <c r="X24" s="7"/>
      <c r="Y24" s="7"/>
    </row>
    <row r="25" spans="1:25" x14ac:dyDescent="0.3">
      <c r="A25" s="38">
        <v>10</v>
      </c>
      <c r="B25" s="40"/>
      <c r="C25" s="40"/>
      <c r="D25" s="40"/>
      <c r="E25" s="40"/>
      <c r="F25" s="40"/>
      <c r="G25" s="37"/>
      <c r="H25" s="27" t="str">
        <f t="shared" si="0"/>
        <v/>
      </c>
      <c r="I25" s="31" t="str">
        <f>IF(OR(B25="",C25="",D25="",F25="",$B$13=""),"",B25*D25*VLOOKUP(C25&amp;" "&amp;E25&amp;" "&amp;F25,'Lookup Values'!$AO$9:$AR$15,4,FALSE))</f>
        <v/>
      </c>
      <c r="J25" s="26"/>
      <c r="K25" s="26"/>
      <c r="L25" s="26"/>
      <c r="M25" s="7"/>
      <c r="N25" s="7"/>
      <c r="O25" s="7"/>
      <c r="P25" s="7"/>
      <c r="Q25" s="7"/>
      <c r="R25" s="7"/>
      <c r="S25" s="7"/>
      <c r="T25" s="7"/>
      <c r="U25" s="7"/>
      <c r="V25" s="7"/>
      <c r="W25" s="7"/>
      <c r="X25" s="7"/>
      <c r="Y25" s="7"/>
    </row>
    <row r="26" spans="1:25" x14ac:dyDescent="0.3">
      <c r="A26" s="38">
        <v>11</v>
      </c>
      <c r="B26" s="40"/>
      <c r="C26" s="40"/>
      <c r="D26" s="40"/>
      <c r="E26" s="40"/>
      <c r="F26" s="40"/>
      <c r="G26" s="37"/>
      <c r="H26" s="27" t="str">
        <f t="shared" si="0"/>
        <v/>
      </c>
      <c r="I26" s="31" t="str">
        <f>IF(OR(B26="",C26="",D26="",F26="",$B$13=""),"",B26*D26*VLOOKUP(C26&amp;" "&amp;E26&amp;" "&amp;F26,'Lookup Values'!$AO$9:$AR$15,4,FALSE))</f>
        <v/>
      </c>
      <c r="J26" s="26"/>
      <c r="K26" s="26"/>
      <c r="L26" s="26"/>
      <c r="M26" s="7"/>
      <c r="N26" s="7"/>
      <c r="O26" s="7"/>
      <c r="P26" s="7"/>
      <c r="Q26" s="7"/>
      <c r="R26" s="7"/>
      <c r="S26" s="7"/>
      <c r="T26" s="7"/>
      <c r="U26" s="7"/>
      <c r="V26" s="7"/>
      <c r="W26" s="7"/>
      <c r="X26" s="7"/>
      <c r="Y26" s="7"/>
    </row>
    <row r="27" spans="1:25" x14ac:dyDescent="0.3">
      <c r="A27" s="38">
        <v>12</v>
      </c>
      <c r="B27" s="40"/>
      <c r="C27" s="40"/>
      <c r="D27" s="40"/>
      <c r="E27" s="40"/>
      <c r="F27" s="40"/>
      <c r="G27" s="37"/>
      <c r="H27" s="27" t="str">
        <f t="shared" si="0"/>
        <v/>
      </c>
      <c r="I27" s="31" t="str">
        <f>IF(OR(B27="",C27="",D27="",F27="",$B$13=""),"",B27*D27*VLOOKUP(C27&amp;" "&amp;E27&amp;" "&amp;F27,'Lookup Values'!$AO$9:$AR$15,4,FALSE))</f>
        <v/>
      </c>
      <c r="J27" s="26"/>
      <c r="K27" s="26"/>
      <c r="L27" s="26"/>
      <c r="M27" s="7"/>
      <c r="N27" s="7"/>
      <c r="O27" s="7"/>
      <c r="P27" s="7"/>
      <c r="Q27" s="7"/>
      <c r="R27" s="7"/>
      <c r="S27" s="7"/>
      <c r="T27" s="7"/>
      <c r="U27" s="7"/>
      <c r="V27" s="7"/>
      <c r="W27" s="7"/>
      <c r="X27" s="7"/>
      <c r="Y27" s="7"/>
    </row>
    <row r="28" spans="1:25" x14ac:dyDescent="0.3">
      <c r="A28" s="38">
        <v>13</v>
      </c>
      <c r="B28" s="40"/>
      <c r="C28" s="40"/>
      <c r="D28" s="40"/>
      <c r="E28" s="40"/>
      <c r="F28" s="40"/>
      <c r="G28" s="37"/>
      <c r="H28" s="27" t="str">
        <f t="shared" si="0"/>
        <v/>
      </c>
      <c r="I28" s="31" t="str">
        <f>IF(OR(B28="",C28="",D28="",F28="",$B$13=""),"",B28*D28*VLOOKUP(C28&amp;" "&amp;E28&amp;" "&amp;F28,'Lookup Values'!$AO$9:$AR$15,4,FALSE))</f>
        <v/>
      </c>
      <c r="J28" s="26"/>
      <c r="K28" s="26"/>
      <c r="L28" s="26"/>
      <c r="M28" s="7"/>
      <c r="N28" s="7"/>
      <c r="O28" s="7"/>
      <c r="P28" s="7"/>
      <c r="Q28" s="7"/>
      <c r="R28" s="7"/>
      <c r="S28" s="7"/>
      <c r="T28" s="7"/>
      <c r="U28" s="7"/>
      <c r="V28" s="7"/>
      <c r="W28" s="7"/>
      <c r="X28" s="7"/>
      <c r="Y28" s="7"/>
    </row>
    <row r="29" spans="1:25" x14ac:dyDescent="0.3">
      <c r="A29" s="38">
        <v>14</v>
      </c>
      <c r="B29" s="40"/>
      <c r="C29" s="40"/>
      <c r="D29" s="40"/>
      <c r="E29" s="40"/>
      <c r="F29" s="40"/>
      <c r="G29" s="37"/>
      <c r="H29" s="27" t="str">
        <f t="shared" si="0"/>
        <v/>
      </c>
      <c r="I29" s="31" t="str">
        <f>IF(OR(B29="",C29="",D29="",F29="",$B$13=""),"",B29*D29*VLOOKUP(C29&amp;" "&amp;E29&amp;" "&amp;F29,'Lookup Values'!$AO$9:$AR$15,4,FALSE))</f>
        <v/>
      </c>
      <c r="J29" s="26"/>
      <c r="K29" s="26"/>
      <c r="L29" s="26"/>
      <c r="M29" s="7"/>
      <c r="N29" s="7"/>
      <c r="O29" s="7"/>
      <c r="P29" s="7"/>
      <c r="Q29" s="7"/>
      <c r="R29" s="7"/>
      <c r="S29" s="7"/>
      <c r="T29" s="7"/>
      <c r="U29" s="7"/>
      <c r="V29" s="7"/>
      <c r="W29" s="7"/>
      <c r="X29" s="7"/>
      <c r="Y29" s="7"/>
    </row>
    <row r="30" spans="1:25" x14ac:dyDescent="0.3">
      <c r="A30" s="38">
        <v>15</v>
      </c>
      <c r="B30" s="40"/>
      <c r="C30" s="40"/>
      <c r="D30" s="40"/>
      <c r="E30" s="40"/>
      <c r="F30" s="40"/>
      <c r="G30" s="37"/>
      <c r="H30" s="27" t="str">
        <f t="shared" si="0"/>
        <v/>
      </c>
      <c r="I30" s="31" t="str">
        <f>IF(OR(B30="",C30="",D30="",F30="",$B$13=""),"",B30*D30*VLOOKUP(C30&amp;" "&amp;E30&amp;" "&amp;F30,'Lookup Values'!$AO$9:$AR$15,4,FALSE))</f>
        <v/>
      </c>
      <c r="J30" s="26"/>
      <c r="K30" s="26"/>
      <c r="L30" s="26"/>
      <c r="M30" s="7"/>
      <c r="N30" s="7"/>
      <c r="O30" s="7"/>
      <c r="P30" s="7"/>
      <c r="Q30" s="7"/>
      <c r="R30" s="7"/>
      <c r="S30" s="7"/>
      <c r="T30" s="7"/>
      <c r="U30" s="7"/>
      <c r="V30" s="7"/>
      <c r="W30" s="7"/>
      <c r="X30" s="7"/>
      <c r="Y30" s="7"/>
    </row>
    <row r="31" spans="1:25" x14ac:dyDescent="0.3">
      <c r="A31" s="38">
        <v>16</v>
      </c>
      <c r="B31" s="40"/>
      <c r="C31" s="40"/>
      <c r="D31" s="40"/>
      <c r="E31" s="40"/>
      <c r="F31" s="40"/>
      <c r="G31" s="37"/>
      <c r="H31" s="27" t="str">
        <f t="shared" si="0"/>
        <v/>
      </c>
      <c r="I31" s="31" t="str">
        <f>IF(OR(B31="",C31="",D31="",F31="",$B$13=""),"",B31*D31*VLOOKUP(C31&amp;" "&amp;E31&amp;" "&amp;F31,'Lookup Values'!$AO$9:$AR$15,4,FALSE))</f>
        <v/>
      </c>
      <c r="J31" s="26"/>
      <c r="K31" s="26"/>
      <c r="L31" s="26"/>
      <c r="M31" s="7"/>
      <c r="N31" s="7"/>
      <c r="O31" s="7"/>
      <c r="P31" s="7"/>
      <c r="Q31" s="7"/>
      <c r="R31" s="7"/>
      <c r="S31" s="7"/>
      <c r="T31" s="7"/>
      <c r="U31" s="7"/>
      <c r="V31" s="7"/>
      <c r="W31" s="7"/>
      <c r="X31" s="7"/>
      <c r="Y31" s="7"/>
    </row>
    <row r="32" spans="1:25" x14ac:dyDescent="0.3">
      <c r="A32" s="38">
        <v>17</v>
      </c>
      <c r="B32" s="40"/>
      <c r="C32" s="40"/>
      <c r="D32" s="40"/>
      <c r="E32" s="40"/>
      <c r="F32" s="40"/>
      <c r="G32" s="37"/>
      <c r="H32" s="27" t="str">
        <f t="shared" si="0"/>
        <v/>
      </c>
      <c r="I32" s="31" t="str">
        <f>IF(OR(B32="",C32="",D32="",F32="",$B$13=""),"",B32*D32*VLOOKUP(C32&amp;" "&amp;E32&amp;" "&amp;F32,'Lookup Values'!$AO$9:$AR$15,4,FALSE))</f>
        <v/>
      </c>
      <c r="J32" s="26"/>
      <c r="K32" s="26"/>
      <c r="L32" s="26"/>
      <c r="M32" s="7"/>
      <c r="N32" s="7"/>
      <c r="O32" s="7"/>
      <c r="P32" s="7"/>
      <c r="Q32" s="7"/>
      <c r="R32" s="7"/>
      <c r="S32" s="7"/>
      <c r="T32" s="7"/>
      <c r="U32" s="7"/>
      <c r="V32" s="7"/>
      <c r="W32" s="7"/>
      <c r="X32" s="7"/>
      <c r="Y32" s="7"/>
    </row>
    <row r="33" spans="1:25" x14ac:dyDescent="0.3">
      <c r="A33" s="38">
        <v>18</v>
      </c>
      <c r="B33" s="40"/>
      <c r="C33" s="40"/>
      <c r="D33" s="40"/>
      <c r="E33" s="40"/>
      <c r="F33" s="40"/>
      <c r="G33" s="37"/>
      <c r="H33" s="27" t="str">
        <f t="shared" si="0"/>
        <v/>
      </c>
      <c r="I33" s="31" t="str">
        <f>IF(OR(B33="",C33="",D33="",F33="",$B$13=""),"",B33*D33*VLOOKUP(C33&amp;" "&amp;E33&amp;" "&amp;F33,'Lookup Values'!$AO$9:$AR$15,4,FALSE))</f>
        <v/>
      </c>
      <c r="J33" s="26"/>
      <c r="K33" s="26"/>
      <c r="L33" s="26"/>
      <c r="M33" s="7"/>
      <c r="N33" s="7"/>
      <c r="O33" s="7"/>
      <c r="P33" s="7"/>
      <c r="Q33" s="7"/>
      <c r="R33" s="7"/>
      <c r="S33" s="7"/>
      <c r="T33" s="7"/>
      <c r="U33" s="7"/>
      <c r="V33" s="7"/>
      <c r="W33" s="7"/>
      <c r="X33" s="7"/>
      <c r="Y33" s="7"/>
    </row>
    <row r="34" spans="1:25" x14ac:dyDescent="0.3">
      <c r="A34" s="38">
        <v>19</v>
      </c>
      <c r="B34" s="40"/>
      <c r="C34" s="40"/>
      <c r="D34" s="40"/>
      <c r="E34" s="40"/>
      <c r="F34" s="40"/>
      <c r="G34" s="37"/>
      <c r="H34" s="27" t="str">
        <f t="shared" si="0"/>
        <v/>
      </c>
      <c r="I34" s="31" t="str">
        <f>IF(OR(B34="",C34="",D34="",F34="",$B$13=""),"",B34*D34*VLOOKUP(C34&amp;" "&amp;E34&amp;" "&amp;F34,'Lookup Values'!$AO$9:$AR$15,4,FALSE))</f>
        <v/>
      </c>
      <c r="J34" s="26"/>
      <c r="K34" s="26"/>
      <c r="L34" s="26"/>
      <c r="M34" s="7"/>
      <c r="N34" s="7"/>
      <c r="O34" s="7"/>
      <c r="P34" s="7"/>
      <c r="Q34" s="7"/>
      <c r="R34" s="7"/>
      <c r="S34" s="7"/>
      <c r="T34" s="7"/>
      <c r="U34" s="7"/>
      <c r="V34" s="7"/>
      <c r="W34" s="7"/>
      <c r="X34" s="7"/>
      <c r="Y34" s="7"/>
    </row>
    <row r="35" spans="1:25" x14ac:dyDescent="0.3">
      <c r="A35" s="38">
        <v>20</v>
      </c>
      <c r="B35" s="40"/>
      <c r="C35" s="40"/>
      <c r="D35" s="40"/>
      <c r="E35" s="40"/>
      <c r="F35" s="40"/>
      <c r="G35" s="37"/>
      <c r="H35" s="27" t="str">
        <f t="shared" si="0"/>
        <v/>
      </c>
      <c r="I35" s="31" t="str">
        <f>IF(OR(B35="",C35="",D35="",F35="",$B$13=""),"",B35*D35*VLOOKUP(C35&amp;" "&amp;E35&amp;" "&amp;F35,'Lookup Values'!$AO$9:$AR$15,4,FALSE))</f>
        <v/>
      </c>
      <c r="J35" s="26"/>
      <c r="K35" s="26"/>
      <c r="L35" s="26"/>
      <c r="M35" s="7"/>
      <c r="N35" s="7"/>
      <c r="O35" s="7"/>
      <c r="P35" s="7"/>
      <c r="Q35" s="7"/>
      <c r="R35" s="7"/>
      <c r="S35" s="7"/>
      <c r="T35" s="7"/>
      <c r="U35" s="7"/>
      <c r="V35" s="7"/>
      <c r="W35" s="7"/>
      <c r="X35" s="7"/>
      <c r="Y35" s="7"/>
    </row>
    <row r="36" spans="1:25" x14ac:dyDescent="0.3">
      <c r="A36" s="38" t="s">
        <v>114</v>
      </c>
      <c r="B36" s="40"/>
      <c r="C36" s="40"/>
      <c r="D36" s="40"/>
      <c r="E36" s="40"/>
      <c r="F36" s="40"/>
      <c r="G36" s="37"/>
      <c r="H36" s="27" t="str">
        <f t="shared" si="0"/>
        <v/>
      </c>
      <c r="I36" s="27" t="str">
        <f>IF(IFERROR(SUM(I16:I35),"")=0,"",IFERROR(SUM(I16:I35),""))</f>
        <v/>
      </c>
      <c r="J36" s="26"/>
      <c r="K36" s="26"/>
      <c r="L36" s="26"/>
      <c r="M36" s="7"/>
      <c r="N36" s="7"/>
      <c r="O36" s="7"/>
      <c r="P36" s="7"/>
      <c r="Q36" s="7"/>
      <c r="R36" s="7"/>
      <c r="S36" s="7"/>
      <c r="T36" s="7"/>
      <c r="U36" s="7"/>
      <c r="V36" s="7"/>
      <c r="W36" s="7"/>
      <c r="X36" s="7"/>
      <c r="Y36" s="7"/>
    </row>
    <row r="37" spans="1:25" x14ac:dyDescent="0.3">
      <c r="A37" s="23"/>
      <c r="B37" s="24"/>
      <c r="C37" s="25"/>
      <c r="D37" s="25"/>
      <c r="E37" s="25"/>
      <c r="F37" s="32"/>
      <c r="G37" s="32"/>
      <c r="H37" s="26"/>
      <c r="I37" s="26"/>
      <c r="J37" s="26"/>
      <c r="K37" s="7"/>
      <c r="L37" s="7"/>
      <c r="M37" s="7"/>
      <c r="N37" s="7"/>
      <c r="O37" s="7"/>
      <c r="P37" s="7"/>
      <c r="Q37" s="7"/>
      <c r="R37" s="7"/>
      <c r="S37" s="7"/>
      <c r="T37" s="7"/>
      <c r="U37" s="7"/>
      <c r="V37" s="7"/>
      <c r="W37" s="7"/>
    </row>
    <row r="38" spans="1:25" x14ac:dyDescent="0.3">
      <c r="A38" s="150" t="s">
        <v>115</v>
      </c>
      <c r="B38" s="151"/>
      <c r="C38" s="151"/>
      <c r="D38" s="151"/>
      <c r="E38" s="151"/>
      <c r="F38" s="151"/>
      <c r="G38" s="151"/>
      <c r="H38" s="151"/>
      <c r="I38" s="151"/>
      <c r="J38" s="7"/>
      <c r="K38" s="7"/>
      <c r="L38" s="7"/>
      <c r="M38" s="7"/>
      <c r="N38" s="7"/>
      <c r="O38" s="7"/>
      <c r="P38" s="7"/>
      <c r="Q38" s="7"/>
      <c r="R38" s="7"/>
      <c r="S38" s="7"/>
      <c r="T38" s="7"/>
      <c r="U38" s="7"/>
      <c r="V38" s="7"/>
      <c r="W38" s="7"/>
    </row>
    <row r="39" spans="1:25" ht="16.2" thickBot="1" x14ac:dyDescent="0.35">
      <c r="A39" s="7"/>
      <c r="B39" s="7"/>
      <c r="C39" s="7"/>
      <c r="D39" s="7"/>
      <c r="E39" s="7"/>
      <c r="F39" s="7"/>
      <c r="G39" s="7"/>
      <c r="H39" s="7"/>
      <c r="I39" s="7"/>
      <c r="K39" s="7"/>
      <c r="L39" s="7"/>
      <c r="M39" s="7"/>
      <c r="N39" s="7"/>
      <c r="O39" s="7"/>
      <c r="P39" s="7"/>
      <c r="Q39" s="7"/>
      <c r="R39" s="7"/>
      <c r="S39" s="7"/>
      <c r="T39" s="7"/>
      <c r="U39" s="7"/>
      <c r="V39" s="7"/>
      <c r="W39" s="7"/>
    </row>
    <row r="40" spans="1:25" x14ac:dyDescent="0.3">
      <c r="A40" s="7"/>
      <c r="B40" s="136" t="s">
        <v>140</v>
      </c>
      <c r="C40" s="137"/>
      <c r="D40" s="137"/>
      <c r="E40" s="33" t="str">
        <f>IF(H36="","",H36)</f>
        <v/>
      </c>
      <c r="F40" s="7"/>
      <c r="G40" s="7"/>
      <c r="H40" s="7"/>
      <c r="I40" s="7"/>
      <c r="J40" s="7"/>
      <c r="K40" s="7"/>
      <c r="L40" s="7"/>
      <c r="M40" s="7"/>
      <c r="N40" s="7"/>
      <c r="O40" s="7"/>
      <c r="P40" s="7"/>
      <c r="Q40" s="7"/>
      <c r="R40" s="7"/>
      <c r="S40" s="7"/>
    </row>
    <row r="41" spans="1:25" ht="16.2" thickBot="1" x14ac:dyDescent="0.35">
      <c r="A41" s="7"/>
      <c r="B41" s="138" t="s">
        <v>141</v>
      </c>
      <c r="C41" s="139"/>
      <c r="D41" s="140"/>
      <c r="E41" s="34" t="str">
        <f>IF(I36="","",I36)</f>
        <v/>
      </c>
      <c r="F41" s="7"/>
      <c r="G41" s="7"/>
      <c r="H41" s="7"/>
      <c r="I41" s="7"/>
      <c r="J41" s="7"/>
      <c r="K41" s="7"/>
      <c r="L41" s="7"/>
      <c r="M41" s="7"/>
      <c r="N41" s="7"/>
      <c r="O41" s="7"/>
      <c r="P41" s="7"/>
      <c r="Q41" s="7"/>
      <c r="R41" s="7"/>
      <c r="S41" s="7"/>
    </row>
    <row r="42" spans="1:25" ht="10.5" customHeight="1" x14ac:dyDescent="0.3">
      <c r="A42" s="23"/>
      <c r="B42" s="35"/>
      <c r="C42" s="35"/>
      <c r="D42" s="35"/>
      <c r="E42" s="35"/>
      <c r="F42" s="35"/>
      <c r="G42" s="35"/>
      <c r="H42" s="35"/>
      <c r="I42" s="35"/>
      <c r="J42" s="35"/>
      <c r="K42" s="7"/>
      <c r="L42" s="7"/>
      <c r="M42" s="7"/>
      <c r="N42" s="7"/>
      <c r="O42" s="7"/>
      <c r="P42" s="7"/>
      <c r="Q42" s="7"/>
      <c r="R42" s="7"/>
      <c r="S42" s="7"/>
      <c r="T42" s="7"/>
      <c r="U42" s="7"/>
      <c r="V42" s="7"/>
      <c r="W42" s="7"/>
    </row>
    <row r="43" spans="1:25" x14ac:dyDescent="0.3">
      <c r="A43" s="23"/>
      <c r="B43" s="35"/>
      <c r="C43" s="35"/>
      <c r="D43" s="35"/>
      <c r="E43" s="35"/>
      <c r="F43" s="35"/>
      <c r="G43" s="35"/>
      <c r="H43" s="35"/>
      <c r="I43" s="35"/>
      <c r="J43" s="35"/>
      <c r="K43" s="7"/>
      <c r="L43" s="7"/>
      <c r="M43" s="7"/>
      <c r="N43" s="7"/>
      <c r="O43" s="7"/>
      <c r="P43" s="7"/>
      <c r="Q43" s="7"/>
      <c r="R43" s="7"/>
      <c r="S43" s="7"/>
      <c r="T43" s="7"/>
      <c r="U43" s="7"/>
      <c r="V43" s="7"/>
      <c r="W43" s="7"/>
    </row>
    <row r="44" spans="1:25" x14ac:dyDescent="0.3">
      <c r="A44" s="24"/>
      <c r="B44" s="7"/>
      <c r="C44" s="7"/>
      <c r="D44" s="7"/>
      <c r="E44" s="7"/>
      <c r="F44" s="7"/>
      <c r="G44" s="7"/>
      <c r="H44" s="7"/>
      <c r="I44" s="7"/>
      <c r="J44" s="7"/>
      <c r="K44" s="7"/>
      <c r="L44" s="7"/>
      <c r="M44" s="7"/>
      <c r="N44" s="7"/>
      <c r="O44" s="7"/>
      <c r="P44" s="7"/>
      <c r="Q44" s="7"/>
      <c r="R44" s="7"/>
      <c r="S44" s="7"/>
      <c r="T44" s="7"/>
      <c r="U44" s="7"/>
      <c r="V44" s="7"/>
      <c r="W44" s="7"/>
    </row>
    <row r="45" spans="1:25" x14ac:dyDescent="0.3">
      <c r="A45" s="24"/>
      <c r="B45" s="7"/>
      <c r="C45" s="7"/>
      <c r="D45" s="7"/>
      <c r="E45" s="7"/>
      <c r="F45" s="7"/>
      <c r="G45" s="7"/>
      <c r="H45" s="7"/>
      <c r="I45" s="7"/>
      <c r="J45" s="7"/>
      <c r="K45" s="7"/>
      <c r="L45" s="7"/>
      <c r="M45" s="7"/>
      <c r="N45" s="7"/>
      <c r="O45" s="7"/>
      <c r="P45" s="7"/>
      <c r="Q45" s="7"/>
      <c r="R45" s="7"/>
      <c r="S45" s="7"/>
      <c r="T45" s="7"/>
      <c r="U45" s="7"/>
      <c r="V45" s="7"/>
      <c r="W45" s="7"/>
    </row>
    <row r="46" spans="1:25" x14ac:dyDescent="0.3">
      <c r="A46" s="24"/>
      <c r="B46" s="7"/>
      <c r="C46" s="7"/>
      <c r="D46" s="7"/>
      <c r="E46" s="7"/>
      <c r="F46" s="7"/>
      <c r="G46" s="7"/>
      <c r="H46" s="7"/>
      <c r="I46" s="7"/>
      <c r="J46" s="7"/>
      <c r="K46" s="7"/>
      <c r="L46" s="7"/>
      <c r="M46" s="7"/>
      <c r="N46" s="7"/>
      <c r="O46" s="7"/>
      <c r="P46" s="7"/>
      <c r="Q46" s="7"/>
      <c r="R46" s="7"/>
      <c r="S46" s="7"/>
      <c r="T46" s="7"/>
      <c r="U46" s="7"/>
      <c r="V46" s="7"/>
      <c r="W46" s="7"/>
    </row>
    <row r="47" spans="1:25" x14ac:dyDescent="0.3">
      <c r="A47" s="24"/>
      <c r="B47" s="7"/>
      <c r="C47" s="7"/>
      <c r="D47" s="7"/>
      <c r="E47" s="7"/>
      <c r="F47" s="7"/>
      <c r="G47" s="7"/>
      <c r="H47" s="7"/>
      <c r="I47" s="7"/>
      <c r="J47" s="7"/>
      <c r="K47" s="7"/>
      <c r="L47" s="7"/>
      <c r="M47" s="7"/>
      <c r="N47" s="7"/>
      <c r="O47" s="7"/>
      <c r="P47" s="7"/>
      <c r="Q47" s="7"/>
      <c r="R47" s="7"/>
      <c r="S47" s="7"/>
      <c r="T47" s="7"/>
      <c r="U47" s="7"/>
      <c r="V47" s="7"/>
      <c r="W47" s="7"/>
    </row>
    <row r="48" spans="1:25" hidden="1" x14ac:dyDescent="0.3">
      <c r="A48" s="24"/>
      <c r="B48" s="36" t="s">
        <v>116</v>
      </c>
      <c r="C48" s="24"/>
      <c r="D48" s="36" t="s">
        <v>117</v>
      </c>
      <c r="E48" s="36"/>
      <c r="F48" s="24"/>
      <c r="G48" s="24"/>
      <c r="H48" s="24"/>
      <c r="I48" s="24"/>
      <c r="J48" s="7"/>
      <c r="K48" s="7"/>
      <c r="L48" s="7"/>
      <c r="M48" s="7"/>
      <c r="N48" s="7"/>
      <c r="O48" s="7"/>
      <c r="P48" s="7"/>
      <c r="Q48" s="7"/>
      <c r="R48" s="7"/>
      <c r="S48" s="7"/>
      <c r="T48" s="7"/>
      <c r="U48" s="7"/>
      <c r="V48" s="7"/>
      <c r="W48" s="7"/>
    </row>
    <row r="49" spans="1:23" hidden="1" x14ac:dyDescent="0.3">
      <c r="A49" s="24"/>
      <c r="B49" s="24" t="s">
        <v>118</v>
      </c>
      <c r="C49" s="24"/>
      <c r="D49" s="24">
        <v>1</v>
      </c>
      <c r="E49" s="24"/>
      <c r="F49" s="24"/>
      <c r="G49" s="24"/>
      <c r="H49" s="24"/>
      <c r="I49" s="24"/>
      <c r="J49" s="24"/>
      <c r="K49" s="7"/>
      <c r="L49" s="7"/>
      <c r="M49" s="7"/>
      <c r="N49" s="7"/>
      <c r="O49" s="7"/>
      <c r="P49" s="7"/>
      <c r="Q49" s="7"/>
      <c r="R49" s="7"/>
      <c r="S49" s="7"/>
      <c r="T49" s="7"/>
      <c r="U49" s="7"/>
      <c r="V49" s="7"/>
      <c r="W49" s="7"/>
    </row>
    <row r="50" spans="1:23" hidden="1" x14ac:dyDescent="0.3">
      <c r="A50" s="24"/>
      <c r="B50" s="24" t="s">
        <v>119</v>
      </c>
      <c r="C50" s="24"/>
      <c r="D50" s="24">
        <v>2</v>
      </c>
      <c r="E50" s="24"/>
      <c r="F50" s="24"/>
      <c r="G50" s="24"/>
      <c r="H50" s="24"/>
      <c r="I50" s="24"/>
      <c r="J50" s="24"/>
      <c r="K50" s="7"/>
      <c r="L50" s="7"/>
      <c r="M50" s="7"/>
      <c r="N50" s="7"/>
      <c r="O50" s="7"/>
      <c r="P50" s="7"/>
      <c r="Q50" s="7"/>
      <c r="R50" s="7"/>
      <c r="S50" s="7"/>
      <c r="T50" s="7"/>
      <c r="U50" s="7"/>
      <c r="V50" s="7"/>
      <c r="W50" s="7"/>
    </row>
    <row r="51" spans="1:23" hidden="1" x14ac:dyDescent="0.3">
      <c r="A51" s="24"/>
      <c r="B51" s="24" t="s">
        <v>120</v>
      </c>
      <c r="C51" s="24"/>
      <c r="D51" s="24">
        <v>3</v>
      </c>
      <c r="E51" s="24"/>
      <c r="F51" s="24"/>
      <c r="G51" s="24"/>
      <c r="H51" s="24"/>
      <c r="I51" s="24"/>
      <c r="J51" s="24"/>
      <c r="K51" s="7"/>
      <c r="L51" s="7"/>
      <c r="M51" s="7"/>
      <c r="N51" s="7"/>
      <c r="O51" s="7"/>
      <c r="P51" s="7"/>
      <c r="Q51" s="7"/>
      <c r="R51" s="7"/>
      <c r="S51" s="7"/>
      <c r="T51" s="7"/>
      <c r="U51" s="7"/>
      <c r="V51" s="7"/>
      <c r="W51" s="7"/>
    </row>
    <row r="52" spans="1:23" hidden="1" x14ac:dyDescent="0.3">
      <c r="A52" s="7"/>
      <c r="B52" s="24" t="s">
        <v>121</v>
      </c>
      <c r="C52" s="24"/>
      <c r="D52" s="24"/>
      <c r="E52" s="24"/>
      <c r="F52" s="24"/>
      <c r="G52" s="24"/>
      <c r="H52" s="24"/>
      <c r="I52" s="24"/>
      <c r="J52" s="24"/>
      <c r="K52" s="7"/>
      <c r="L52" s="7"/>
      <c r="M52" s="7"/>
      <c r="N52" s="7"/>
      <c r="O52" s="7"/>
      <c r="P52" s="7"/>
      <c r="Q52" s="7"/>
      <c r="R52" s="7"/>
      <c r="S52" s="7"/>
      <c r="T52" s="7"/>
      <c r="U52" s="7"/>
      <c r="V52" s="7"/>
      <c r="W52" s="7"/>
    </row>
    <row r="53" spans="1:23" hidden="1" x14ac:dyDescent="0.3">
      <c r="A53" s="7"/>
      <c r="B53" s="24" t="s">
        <v>122</v>
      </c>
      <c r="C53" s="24"/>
      <c r="D53" s="24"/>
      <c r="E53" s="24"/>
      <c r="F53" s="24"/>
      <c r="G53" s="24"/>
      <c r="H53" s="24"/>
      <c r="I53" s="24"/>
      <c r="J53" s="24"/>
      <c r="K53" s="7"/>
      <c r="L53" s="7"/>
      <c r="M53" s="7"/>
      <c r="N53" s="7"/>
      <c r="O53" s="7"/>
      <c r="P53" s="7"/>
      <c r="Q53" s="7"/>
      <c r="R53" s="7"/>
      <c r="S53" s="7"/>
      <c r="T53" s="7"/>
      <c r="U53" s="7"/>
      <c r="V53" s="7"/>
      <c r="W53" s="7"/>
    </row>
    <row r="54" spans="1:23" hidden="1" x14ac:dyDescent="0.3">
      <c r="A54" s="7"/>
      <c r="B54" s="24" t="s">
        <v>123</v>
      </c>
      <c r="C54" s="24"/>
      <c r="D54" s="24"/>
      <c r="E54" s="24"/>
      <c r="F54" s="24"/>
      <c r="G54" s="24"/>
      <c r="H54" s="24"/>
      <c r="I54" s="24"/>
      <c r="J54" s="24"/>
      <c r="K54" s="7"/>
      <c r="L54" s="7"/>
      <c r="M54" s="7"/>
      <c r="N54" s="7"/>
      <c r="O54" s="7"/>
      <c r="P54" s="7"/>
      <c r="Q54" s="7"/>
      <c r="R54" s="7"/>
      <c r="S54" s="7"/>
      <c r="T54" s="7"/>
      <c r="U54" s="7"/>
      <c r="V54" s="7"/>
      <c r="W54" s="7"/>
    </row>
    <row r="55" spans="1:23" hidden="1" x14ac:dyDescent="0.3">
      <c r="A55" s="7"/>
      <c r="B55" s="24" t="s">
        <v>124</v>
      </c>
      <c r="C55" s="24"/>
      <c r="D55" s="24"/>
      <c r="E55" s="24"/>
      <c r="F55" s="24"/>
      <c r="G55" s="24"/>
      <c r="H55" s="24"/>
      <c r="I55" s="24"/>
      <c r="J55" s="24"/>
      <c r="K55" s="7"/>
      <c r="L55" s="7"/>
      <c r="M55" s="7"/>
      <c r="N55" s="7"/>
      <c r="O55" s="7"/>
      <c r="P55" s="7"/>
      <c r="Q55" s="7"/>
      <c r="R55" s="7"/>
      <c r="S55" s="7"/>
      <c r="T55" s="7"/>
      <c r="U55" s="7"/>
      <c r="V55" s="7"/>
      <c r="W55" s="7"/>
    </row>
    <row r="56" spans="1:23" hidden="1" x14ac:dyDescent="0.3">
      <c r="A56" s="7"/>
      <c r="B56" s="24" t="s">
        <v>125</v>
      </c>
      <c r="C56" s="24"/>
      <c r="D56" s="24"/>
      <c r="E56" s="24"/>
      <c r="F56" s="24"/>
      <c r="G56" s="24"/>
      <c r="H56" s="24"/>
      <c r="I56" s="24"/>
      <c r="J56" s="24"/>
      <c r="K56" s="7"/>
      <c r="L56" s="7"/>
      <c r="M56" s="7"/>
      <c r="N56" s="7"/>
      <c r="O56" s="7"/>
      <c r="P56" s="7"/>
      <c r="Q56" s="7"/>
      <c r="R56" s="7"/>
      <c r="S56" s="7"/>
      <c r="T56" s="7"/>
      <c r="U56" s="7"/>
      <c r="V56" s="7"/>
      <c r="W56" s="7"/>
    </row>
    <row r="57" spans="1:23" hidden="1" x14ac:dyDescent="0.3">
      <c r="A57" s="7"/>
      <c r="B57" s="7" t="s">
        <v>126</v>
      </c>
      <c r="C57" s="7"/>
      <c r="D57" s="7"/>
      <c r="E57" s="7"/>
      <c r="F57" s="7"/>
      <c r="G57" s="7"/>
      <c r="H57" s="7"/>
      <c r="I57" s="7"/>
      <c r="J57" s="7"/>
      <c r="K57" s="7"/>
      <c r="L57" s="7"/>
      <c r="M57" s="7"/>
      <c r="N57" s="7"/>
      <c r="O57" s="7"/>
      <c r="P57" s="7"/>
      <c r="Q57" s="7"/>
      <c r="R57" s="7"/>
      <c r="S57" s="7"/>
      <c r="T57" s="7"/>
      <c r="U57" s="7"/>
      <c r="V57" s="7"/>
      <c r="W57" s="7"/>
    </row>
    <row r="58" spans="1:23" x14ac:dyDescent="0.3">
      <c r="A58" s="7"/>
      <c r="B58" s="7"/>
      <c r="C58" s="7"/>
      <c r="D58" s="7"/>
      <c r="E58" s="7"/>
      <c r="F58" s="7"/>
      <c r="G58" s="7"/>
      <c r="H58" s="7"/>
      <c r="I58" s="7"/>
      <c r="J58" s="7"/>
      <c r="K58" s="7"/>
      <c r="L58" s="7"/>
      <c r="M58" s="7"/>
      <c r="N58" s="7"/>
      <c r="O58" s="7"/>
      <c r="P58" s="7"/>
      <c r="Q58" s="7"/>
      <c r="R58" s="7"/>
      <c r="S58" s="7"/>
      <c r="T58" s="7"/>
      <c r="U58" s="7"/>
      <c r="V58" s="7"/>
      <c r="W58" s="7"/>
    </row>
    <row r="59" spans="1:23" x14ac:dyDescent="0.3">
      <c r="A59" s="7"/>
      <c r="B59" s="7"/>
      <c r="C59" s="7"/>
      <c r="D59" s="7"/>
      <c r="E59" s="7"/>
      <c r="F59" s="7"/>
      <c r="G59" s="7"/>
      <c r="H59" s="7"/>
      <c r="I59" s="7"/>
      <c r="J59" s="7"/>
      <c r="K59" s="7"/>
      <c r="L59" s="7"/>
      <c r="M59" s="7"/>
      <c r="N59" s="7"/>
      <c r="O59" s="7"/>
      <c r="P59" s="7"/>
      <c r="Q59" s="7"/>
      <c r="R59" s="7"/>
      <c r="S59" s="7"/>
      <c r="T59" s="7"/>
      <c r="U59" s="7"/>
      <c r="V59" s="7"/>
      <c r="W59" s="7"/>
    </row>
    <row r="60" spans="1:23" x14ac:dyDescent="0.3">
      <c r="A60" s="7"/>
      <c r="B60" s="7"/>
      <c r="C60" s="7"/>
      <c r="D60" s="7"/>
      <c r="E60" s="7"/>
      <c r="F60" s="7"/>
      <c r="G60" s="7"/>
      <c r="H60" s="7"/>
      <c r="I60" s="7"/>
      <c r="J60" s="7"/>
      <c r="K60" s="7"/>
      <c r="L60" s="7"/>
      <c r="M60" s="7"/>
      <c r="N60" s="7"/>
      <c r="O60" s="7"/>
      <c r="P60" s="7"/>
      <c r="Q60" s="7"/>
      <c r="R60" s="7"/>
      <c r="S60" s="7"/>
      <c r="T60" s="7"/>
      <c r="U60" s="7"/>
      <c r="V60" s="7"/>
      <c r="W60" s="7"/>
    </row>
    <row r="61" spans="1:23" x14ac:dyDescent="0.3">
      <c r="A61" s="7"/>
      <c r="B61" s="7"/>
      <c r="C61" s="7"/>
      <c r="D61" s="7"/>
      <c r="E61" s="7"/>
      <c r="F61" s="7"/>
      <c r="G61" s="7"/>
      <c r="H61" s="7"/>
      <c r="I61" s="7"/>
      <c r="J61" s="7"/>
      <c r="K61" s="7"/>
      <c r="L61" s="7"/>
      <c r="M61" s="7"/>
      <c r="N61" s="7"/>
      <c r="O61" s="7"/>
      <c r="P61" s="7"/>
      <c r="Q61" s="7"/>
      <c r="R61" s="7"/>
      <c r="S61" s="7"/>
      <c r="T61" s="7"/>
      <c r="U61" s="7"/>
      <c r="V61" s="7"/>
      <c r="W61" s="7"/>
    </row>
    <row r="62" spans="1:23" x14ac:dyDescent="0.3">
      <c r="A62" s="7"/>
      <c r="B62" s="7"/>
      <c r="C62" s="7"/>
      <c r="D62" s="7"/>
      <c r="E62" s="7"/>
      <c r="F62" s="7"/>
      <c r="G62" s="7"/>
      <c r="H62" s="7"/>
      <c r="I62" s="7"/>
      <c r="J62" s="7"/>
      <c r="K62" s="7"/>
      <c r="L62" s="7"/>
      <c r="M62" s="7"/>
      <c r="N62" s="7"/>
      <c r="O62" s="7"/>
      <c r="P62" s="7"/>
      <c r="Q62" s="7"/>
      <c r="R62" s="7"/>
      <c r="S62" s="7"/>
      <c r="T62" s="7"/>
      <c r="U62" s="7"/>
      <c r="V62" s="7"/>
      <c r="W62" s="7"/>
    </row>
    <row r="63" spans="1:23" x14ac:dyDescent="0.3">
      <c r="A63" s="7"/>
      <c r="B63" s="7"/>
      <c r="C63" s="7"/>
      <c r="D63" s="7"/>
      <c r="E63" s="7"/>
      <c r="F63" s="7"/>
      <c r="G63" s="7"/>
      <c r="H63" s="7"/>
      <c r="I63" s="7"/>
      <c r="J63" s="7"/>
      <c r="K63" s="7"/>
      <c r="L63" s="7"/>
      <c r="M63" s="7"/>
      <c r="N63" s="7"/>
      <c r="O63" s="7"/>
      <c r="P63" s="7"/>
      <c r="Q63" s="7"/>
      <c r="R63" s="7"/>
      <c r="S63" s="7"/>
      <c r="T63" s="7"/>
      <c r="U63" s="7"/>
      <c r="V63" s="7"/>
      <c r="W63" s="7"/>
    </row>
    <row r="64" spans="1:23" x14ac:dyDescent="0.3">
      <c r="A64" s="7"/>
      <c r="B64" s="7"/>
      <c r="C64" s="7"/>
      <c r="D64" s="7"/>
      <c r="E64" s="7"/>
      <c r="F64" s="7"/>
      <c r="G64" s="7"/>
      <c r="H64" s="7"/>
      <c r="I64" s="7"/>
      <c r="J64" s="7"/>
      <c r="K64" s="7"/>
      <c r="L64" s="7"/>
      <c r="M64" s="7"/>
      <c r="N64" s="7"/>
      <c r="O64" s="7"/>
      <c r="P64" s="7"/>
      <c r="Q64" s="7"/>
      <c r="R64" s="7"/>
      <c r="S64" s="7"/>
      <c r="T64" s="7"/>
      <c r="U64" s="7"/>
      <c r="V64" s="7"/>
      <c r="W64" s="7"/>
    </row>
    <row r="65" spans="1:23" x14ac:dyDescent="0.3">
      <c r="A65" s="7"/>
      <c r="B65" s="7"/>
      <c r="C65" s="7"/>
      <c r="D65" s="7"/>
      <c r="E65" s="7"/>
      <c r="F65" s="7"/>
      <c r="G65" s="7"/>
      <c r="H65" s="7"/>
      <c r="I65" s="7"/>
      <c r="J65" s="7"/>
      <c r="K65" s="7"/>
      <c r="L65" s="7"/>
      <c r="M65" s="7"/>
      <c r="N65" s="7"/>
      <c r="O65" s="7"/>
      <c r="P65" s="7"/>
      <c r="Q65" s="7"/>
      <c r="R65" s="7"/>
      <c r="S65" s="7"/>
      <c r="T65" s="7"/>
      <c r="U65" s="7"/>
      <c r="V65" s="7"/>
      <c r="W65" s="7"/>
    </row>
    <row r="66" spans="1:23" x14ac:dyDescent="0.3">
      <c r="A66" s="7"/>
      <c r="B66" s="7"/>
      <c r="C66" s="7"/>
      <c r="D66" s="7"/>
      <c r="E66" s="7"/>
      <c r="F66" s="7"/>
      <c r="G66" s="7"/>
      <c r="H66" s="7"/>
      <c r="I66" s="7"/>
      <c r="J66" s="7"/>
      <c r="K66" s="7"/>
      <c r="L66" s="7"/>
      <c r="M66" s="7"/>
      <c r="N66" s="7"/>
      <c r="O66" s="7"/>
      <c r="P66" s="7"/>
      <c r="Q66" s="7"/>
      <c r="R66" s="7"/>
      <c r="S66" s="7"/>
      <c r="T66" s="7"/>
      <c r="U66" s="7"/>
      <c r="V66" s="7"/>
      <c r="W66" s="7"/>
    </row>
    <row r="67" spans="1:23" x14ac:dyDescent="0.3">
      <c r="A67" s="7"/>
      <c r="B67" s="7"/>
      <c r="C67" s="7"/>
      <c r="D67" s="7"/>
      <c r="E67" s="7"/>
      <c r="F67" s="7"/>
      <c r="G67" s="7"/>
      <c r="H67" s="7"/>
      <c r="I67" s="7"/>
      <c r="J67" s="7"/>
      <c r="K67" s="7"/>
      <c r="L67" s="7"/>
      <c r="M67" s="7"/>
      <c r="N67" s="7"/>
      <c r="O67" s="7"/>
      <c r="P67" s="7"/>
      <c r="Q67" s="7"/>
      <c r="R67" s="7"/>
      <c r="S67" s="7"/>
      <c r="T67" s="7"/>
      <c r="U67" s="7"/>
      <c r="V67" s="7"/>
      <c r="W67" s="7"/>
    </row>
    <row r="68" spans="1:23" x14ac:dyDescent="0.3">
      <c r="A68" s="7"/>
      <c r="B68" s="7"/>
      <c r="C68" s="7"/>
      <c r="D68" s="7"/>
      <c r="E68" s="7"/>
      <c r="F68" s="7"/>
      <c r="G68" s="7"/>
      <c r="H68" s="7"/>
      <c r="I68" s="7"/>
      <c r="J68" s="7"/>
      <c r="K68" s="7"/>
      <c r="L68" s="7"/>
      <c r="M68" s="7"/>
      <c r="N68" s="7"/>
      <c r="O68" s="7"/>
      <c r="P68" s="7"/>
      <c r="Q68" s="7"/>
      <c r="R68" s="7"/>
      <c r="S68" s="7"/>
      <c r="T68" s="7"/>
      <c r="U68" s="7"/>
      <c r="V68" s="7"/>
      <c r="W68" s="7"/>
    </row>
    <row r="69" spans="1:23" x14ac:dyDescent="0.3">
      <c r="A69" s="7"/>
      <c r="B69" s="7"/>
      <c r="C69" s="7"/>
      <c r="D69" s="7"/>
      <c r="E69" s="7"/>
      <c r="F69" s="7"/>
      <c r="G69" s="7"/>
      <c r="H69" s="7"/>
      <c r="I69" s="7"/>
      <c r="J69" s="7"/>
      <c r="K69" s="7"/>
      <c r="L69" s="7"/>
      <c r="M69" s="7"/>
      <c r="N69" s="7"/>
      <c r="O69" s="7"/>
      <c r="P69" s="7"/>
      <c r="Q69" s="7"/>
      <c r="R69" s="7"/>
      <c r="S69" s="7"/>
      <c r="T69" s="7"/>
      <c r="U69" s="7"/>
      <c r="V69" s="7"/>
      <c r="W69" s="7"/>
    </row>
    <row r="70" spans="1:23" x14ac:dyDescent="0.3">
      <c r="A70" s="7"/>
      <c r="B70" s="7"/>
      <c r="C70" s="7"/>
      <c r="D70" s="7"/>
      <c r="E70" s="7"/>
      <c r="F70" s="7"/>
      <c r="G70" s="7"/>
      <c r="H70" s="7"/>
      <c r="I70" s="7"/>
      <c r="J70" s="7"/>
      <c r="K70" s="7"/>
      <c r="L70" s="7"/>
      <c r="M70" s="7"/>
      <c r="N70" s="7"/>
      <c r="O70" s="7"/>
      <c r="P70" s="7"/>
      <c r="Q70" s="7"/>
      <c r="R70" s="7"/>
      <c r="S70" s="7"/>
      <c r="T70" s="7"/>
      <c r="U70" s="7"/>
      <c r="V70" s="7"/>
      <c r="W70" s="7"/>
    </row>
    <row r="71" spans="1:23" x14ac:dyDescent="0.3">
      <c r="A71" s="7"/>
      <c r="B71" s="7"/>
      <c r="C71" s="7"/>
      <c r="D71" s="7"/>
      <c r="E71" s="7"/>
      <c r="F71" s="7"/>
      <c r="G71" s="7"/>
      <c r="H71" s="7"/>
      <c r="I71" s="7"/>
      <c r="J71" s="7"/>
      <c r="K71" s="7"/>
      <c r="L71" s="7"/>
      <c r="M71" s="7"/>
      <c r="N71" s="7"/>
      <c r="O71" s="7"/>
      <c r="P71" s="7"/>
      <c r="Q71" s="7"/>
      <c r="R71" s="7"/>
      <c r="S71" s="7"/>
      <c r="T71" s="7"/>
      <c r="U71" s="7"/>
      <c r="V71" s="7"/>
      <c r="W71" s="7"/>
    </row>
    <row r="72" spans="1:23" x14ac:dyDescent="0.3">
      <c r="A72" s="7"/>
      <c r="B72" s="7"/>
      <c r="C72" s="7"/>
      <c r="D72" s="7"/>
      <c r="E72" s="7"/>
      <c r="F72" s="7"/>
      <c r="G72" s="7"/>
      <c r="H72" s="7"/>
      <c r="I72" s="7"/>
      <c r="J72" s="7"/>
      <c r="K72" s="7"/>
      <c r="L72" s="7"/>
      <c r="M72" s="7"/>
      <c r="N72" s="7"/>
      <c r="O72" s="7"/>
      <c r="P72" s="7"/>
      <c r="Q72" s="7"/>
      <c r="R72" s="7"/>
      <c r="S72" s="7"/>
      <c r="T72" s="7"/>
      <c r="U72" s="7"/>
      <c r="V72" s="7"/>
      <c r="W72" s="7"/>
    </row>
    <row r="73" spans="1:23" x14ac:dyDescent="0.3">
      <c r="A73" s="7"/>
      <c r="B73" s="7"/>
      <c r="C73" s="7"/>
      <c r="D73" s="7"/>
      <c r="E73" s="7"/>
      <c r="F73" s="7"/>
      <c r="G73" s="7"/>
      <c r="H73" s="7"/>
      <c r="I73" s="7"/>
      <c r="J73" s="7"/>
      <c r="K73" s="7"/>
      <c r="L73" s="7"/>
      <c r="M73" s="7"/>
      <c r="N73" s="7"/>
      <c r="O73" s="7"/>
      <c r="P73" s="7"/>
      <c r="Q73" s="7"/>
      <c r="R73" s="7"/>
      <c r="S73" s="7"/>
      <c r="T73" s="7"/>
      <c r="U73" s="7"/>
      <c r="V73" s="7"/>
      <c r="W73" s="7"/>
    </row>
    <row r="74" spans="1:23" x14ac:dyDescent="0.3">
      <c r="A74" s="7"/>
      <c r="B74" s="7"/>
      <c r="C74" s="7"/>
      <c r="D74" s="7"/>
      <c r="E74" s="7"/>
      <c r="F74" s="7"/>
      <c r="G74" s="7"/>
      <c r="H74" s="7"/>
      <c r="I74" s="7"/>
      <c r="J74" s="7"/>
      <c r="K74" s="7"/>
      <c r="L74" s="7"/>
      <c r="M74" s="7"/>
      <c r="N74" s="7"/>
      <c r="O74" s="7"/>
      <c r="P74" s="7"/>
      <c r="Q74" s="7"/>
      <c r="R74" s="7"/>
      <c r="S74" s="7"/>
      <c r="T74" s="7"/>
      <c r="U74" s="7"/>
      <c r="V74" s="7"/>
      <c r="W74" s="7"/>
    </row>
    <row r="75" spans="1:23" x14ac:dyDescent="0.3">
      <c r="A75" s="7"/>
      <c r="B75" s="7"/>
      <c r="C75" s="7"/>
      <c r="D75" s="7"/>
      <c r="E75" s="7"/>
      <c r="F75" s="7"/>
      <c r="G75" s="7"/>
      <c r="H75" s="7"/>
      <c r="I75" s="7"/>
      <c r="J75" s="7"/>
      <c r="K75" s="7"/>
      <c r="L75" s="7"/>
      <c r="M75" s="7"/>
      <c r="N75" s="7"/>
      <c r="O75" s="7"/>
      <c r="P75" s="7"/>
      <c r="Q75" s="7"/>
      <c r="R75" s="7"/>
      <c r="S75" s="7"/>
      <c r="T75" s="7"/>
      <c r="U75" s="7"/>
      <c r="V75" s="7"/>
      <c r="W75" s="7"/>
    </row>
    <row r="76" spans="1:23" x14ac:dyDescent="0.3">
      <c r="A76" s="7"/>
      <c r="B76" s="7"/>
      <c r="C76" s="7"/>
      <c r="D76" s="7"/>
      <c r="E76" s="7"/>
      <c r="F76" s="7"/>
      <c r="G76" s="7"/>
      <c r="H76" s="7"/>
      <c r="I76" s="7"/>
      <c r="J76" s="7"/>
      <c r="K76" s="7"/>
      <c r="L76" s="7"/>
      <c r="M76" s="7"/>
      <c r="N76" s="7"/>
      <c r="O76" s="7"/>
      <c r="P76" s="7"/>
      <c r="Q76" s="7"/>
      <c r="R76" s="7"/>
      <c r="S76" s="7"/>
      <c r="T76" s="7"/>
      <c r="U76" s="7"/>
      <c r="V76" s="7"/>
      <c r="W76" s="7"/>
    </row>
    <row r="77" spans="1:23" x14ac:dyDescent="0.3">
      <c r="A77" s="7"/>
      <c r="B77" s="7"/>
      <c r="C77" s="7"/>
      <c r="D77" s="7"/>
      <c r="E77" s="7"/>
      <c r="F77" s="7"/>
      <c r="G77" s="7"/>
      <c r="H77" s="7"/>
      <c r="I77" s="7"/>
      <c r="J77" s="7"/>
      <c r="K77" s="7"/>
      <c r="L77" s="7"/>
      <c r="M77" s="7"/>
      <c r="N77" s="7"/>
      <c r="O77" s="7"/>
      <c r="P77" s="7"/>
      <c r="Q77" s="7"/>
      <c r="R77" s="7"/>
      <c r="S77" s="7"/>
      <c r="T77" s="7"/>
      <c r="U77" s="7"/>
      <c r="V77" s="7"/>
      <c r="W77" s="7"/>
    </row>
    <row r="78" spans="1:23" x14ac:dyDescent="0.3">
      <c r="A78" s="7"/>
      <c r="B78" s="7"/>
      <c r="C78" s="7"/>
      <c r="D78" s="7"/>
      <c r="E78" s="7"/>
      <c r="F78" s="7"/>
      <c r="G78" s="7"/>
      <c r="H78" s="7"/>
      <c r="I78" s="7"/>
      <c r="J78" s="7"/>
      <c r="K78" s="7"/>
      <c r="L78" s="7"/>
      <c r="M78" s="7"/>
      <c r="N78" s="7"/>
      <c r="O78" s="7"/>
      <c r="P78" s="7"/>
      <c r="Q78" s="7"/>
      <c r="R78" s="7"/>
      <c r="S78" s="7"/>
      <c r="T78" s="7"/>
      <c r="U78" s="7"/>
      <c r="V78" s="7"/>
      <c r="W78" s="7"/>
    </row>
    <row r="79" spans="1:23" x14ac:dyDescent="0.3">
      <c r="A79" s="7"/>
      <c r="B79" s="7"/>
      <c r="C79" s="7"/>
      <c r="D79" s="7"/>
      <c r="E79" s="7"/>
      <c r="F79" s="7"/>
      <c r="G79" s="7"/>
      <c r="H79" s="7"/>
      <c r="I79" s="7"/>
      <c r="J79" s="7"/>
      <c r="K79" s="7"/>
      <c r="L79" s="7"/>
      <c r="M79" s="7"/>
      <c r="N79" s="7"/>
      <c r="O79" s="7"/>
      <c r="P79" s="7"/>
      <c r="Q79" s="7"/>
      <c r="R79" s="7"/>
      <c r="S79" s="7"/>
      <c r="T79" s="7"/>
      <c r="U79" s="7"/>
      <c r="V79" s="7"/>
      <c r="W79" s="7"/>
    </row>
    <row r="80" spans="1:23" x14ac:dyDescent="0.3">
      <c r="A80" s="7"/>
      <c r="B80" s="7"/>
      <c r="C80" s="7"/>
      <c r="D80" s="7"/>
      <c r="E80" s="7"/>
      <c r="F80" s="7"/>
      <c r="G80" s="7"/>
      <c r="H80" s="7"/>
      <c r="I80" s="7"/>
      <c r="J80" s="7"/>
      <c r="K80" s="7"/>
      <c r="L80" s="7"/>
      <c r="M80" s="7"/>
      <c r="N80" s="7"/>
      <c r="O80" s="7"/>
      <c r="P80" s="7"/>
      <c r="Q80" s="7"/>
      <c r="R80" s="7"/>
      <c r="S80" s="7"/>
      <c r="T80" s="7"/>
      <c r="U80" s="7"/>
      <c r="V80" s="7"/>
      <c r="W80" s="7"/>
    </row>
    <row r="81" spans="1:23" x14ac:dyDescent="0.3">
      <c r="A81" s="7"/>
      <c r="B81" s="7"/>
      <c r="C81" s="7"/>
      <c r="D81" s="7"/>
      <c r="E81" s="7"/>
      <c r="F81" s="7"/>
      <c r="G81" s="7"/>
      <c r="H81" s="7"/>
      <c r="I81" s="7"/>
      <c r="J81" s="7"/>
      <c r="K81" s="7"/>
      <c r="L81" s="7"/>
      <c r="M81" s="7"/>
      <c r="N81" s="7"/>
      <c r="O81" s="7"/>
      <c r="P81" s="7"/>
      <c r="Q81" s="7"/>
      <c r="R81" s="7"/>
      <c r="S81" s="7"/>
      <c r="T81" s="7"/>
      <c r="U81" s="7"/>
      <c r="V81" s="7"/>
      <c r="W81" s="7"/>
    </row>
    <row r="82" spans="1:23" x14ac:dyDescent="0.3">
      <c r="A82" s="7"/>
      <c r="B82" s="7"/>
      <c r="C82" s="7"/>
      <c r="D82" s="7"/>
      <c r="E82" s="7"/>
      <c r="F82" s="7"/>
      <c r="G82" s="7"/>
      <c r="H82" s="7"/>
      <c r="I82" s="7"/>
      <c r="J82" s="7"/>
      <c r="K82" s="7"/>
      <c r="L82" s="7"/>
      <c r="M82" s="7"/>
      <c r="N82" s="7"/>
      <c r="O82" s="7"/>
      <c r="P82" s="7"/>
      <c r="Q82" s="7"/>
      <c r="R82" s="7"/>
      <c r="S82" s="7"/>
      <c r="T82" s="7"/>
      <c r="U82" s="7"/>
      <c r="V82" s="7"/>
      <c r="W82" s="7"/>
    </row>
    <row r="83" spans="1:23" x14ac:dyDescent="0.3">
      <c r="A83" s="7"/>
      <c r="B83" s="7"/>
      <c r="C83" s="7"/>
      <c r="D83" s="7"/>
      <c r="E83" s="7"/>
      <c r="F83" s="7"/>
      <c r="G83" s="7"/>
      <c r="H83" s="7"/>
      <c r="I83" s="7"/>
      <c r="J83" s="7"/>
      <c r="K83" s="7"/>
      <c r="L83" s="7"/>
      <c r="M83" s="7"/>
      <c r="N83" s="7"/>
      <c r="O83" s="7"/>
      <c r="P83" s="7"/>
      <c r="Q83" s="7"/>
      <c r="R83" s="7"/>
      <c r="S83" s="7"/>
      <c r="T83" s="7"/>
      <c r="U83" s="7"/>
      <c r="V83" s="7"/>
      <c r="W83" s="7"/>
    </row>
    <row r="84" spans="1:23" x14ac:dyDescent="0.3">
      <c r="A84" s="7"/>
      <c r="B84" s="7"/>
      <c r="C84" s="7"/>
      <c r="D84" s="7"/>
      <c r="E84" s="7"/>
      <c r="F84" s="7"/>
      <c r="G84" s="7"/>
      <c r="H84" s="7"/>
      <c r="I84" s="7"/>
      <c r="J84" s="7"/>
      <c r="K84" s="7"/>
      <c r="L84" s="7"/>
      <c r="M84" s="7"/>
      <c r="N84" s="7"/>
      <c r="O84" s="7"/>
      <c r="P84" s="7"/>
      <c r="Q84" s="7"/>
      <c r="R84" s="7"/>
      <c r="S84" s="7"/>
      <c r="T84" s="7"/>
      <c r="U84" s="7"/>
      <c r="V84" s="7"/>
      <c r="W84" s="7"/>
    </row>
    <row r="85" spans="1:23" x14ac:dyDescent="0.3">
      <c r="A85" s="7"/>
      <c r="B85" s="7"/>
      <c r="C85" s="7"/>
      <c r="D85" s="7"/>
      <c r="E85" s="7"/>
      <c r="F85" s="7"/>
      <c r="G85" s="7"/>
      <c r="H85" s="7"/>
      <c r="I85" s="7"/>
      <c r="J85" s="7"/>
      <c r="K85" s="7"/>
      <c r="L85" s="7"/>
      <c r="M85" s="7"/>
      <c r="N85" s="7"/>
      <c r="O85" s="7"/>
      <c r="P85" s="7"/>
      <c r="Q85" s="7"/>
      <c r="R85" s="7"/>
      <c r="S85" s="7"/>
      <c r="T85" s="7"/>
      <c r="U85" s="7"/>
      <c r="V85" s="7"/>
      <c r="W85" s="7"/>
    </row>
    <row r="86" spans="1:23" x14ac:dyDescent="0.3">
      <c r="A86" s="7"/>
      <c r="B86" s="7"/>
      <c r="C86" s="7"/>
      <c r="D86" s="7"/>
      <c r="E86" s="7"/>
      <c r="F86" s="7"/>
      <c r="G86" s="7"/>
      <c r="H86" s="7"/>
      <c r="I86" s="7"/>
      <c r="J86" s="7"/>
      <c r="K86" s="7"/>
      <c r="L86" s="7"/>
      <c r="M86" s="7"/>
      <c r="N86" s="7"/>
      <c r="O86" s="7"/>
      <c r="P86" s="7"/>
      <c r="Q86" s="7"/>
      <c r="R86" s="7"/>
      <c r="S86" s="7"/>
      <c r="T86" s="7"/>
      <c r="U86" s="7"/>
      <c r="V86" s="7"/>
      <c r="W86" s="7"/>
    </row>
    <row r="87" spans="1:23" x14ac:dyDescent="0.3">
      <c r="A87" s="7"/>
      <c r="B87" s="7"/>
      <c r="C87" s="7"/>
      <c r="D87" s="7"/>
      <c r="E87" s="7"/>
      <c r="F87" s="7"/>
      <c r="G87" s="7"/>
      <c r="H87" s="7"/>
      <c r="I87" s="7"/>
      <c r="J87" s="7"/>
      <c r="K87" s="7"/>
      <c r="L87" s="7"/>
      <c r="M87" s="7"/>
      <c r="N87" s="7"/>
      <c r="O87" s="7"/>
      <c r="P87" s="7"/>
      <c r="Q87" s="7"/>
      <c r="R87" s="7"/>
      <c r="S87" s="7"/>
      <c r="T87" s="7"/>
      <c r="U87" s="7"/>
      <c r="V87" s="7"/>
      <c r="W87" s="7"/>
    </row>
    <row r="88" spans="1:23" x14ac:dyDescent="0.3">
      <c r="A88" s="7"/>
      <c r="B88" s="7"/>
      <c r="C88" s="7"/>
      <c r="D88" s="7"/>
      <c r="E88" s="7"/>
      <c r="F88" s="7"/>
      <c r="G88" s="7"/>
      <c r="H88" s="7"/>
      <c r="I88" s="7"/>
      <c r="J88" s="7"/>
      <c r="K88" s="7"/>
      <c r="L88" s="7"/>
      <c r="M88" s="7"/>
      <c r="N88" s="7"/>
      <c r="O88" s="7"/>
      <c r="P88" s="7"/>
      <c r="Q88" s="7"/>
      <c r="R88" s="7"/>
      <c r="S88" s="7"/>
      <c r="T88" s="7"/>
      <c r="U88" s="7"/>
      <c r="V88" s="7"/>
      <c r="W88" s="7"/>
    </row>
    <row r="89" spans="1:23" x14ac:dyDescent="0.3">
      <c r="A89" s="7"/>
      <c r="B89" s="7"/>
      <c r="C89" s="7"/>
      <c r="D89" s="7"/>
      <c r="E89" s="7"/>
      <c r="F89" s="7"/>
      <c r="G89" s="7"/>
      <c r="H89" s="7"/>
      <c r="I89" s="7"/>
      <c r="J89" s="7"/>
      <c r="K89" s="7"/>
      <c r="L89" s="7"/>
      <c r="M89" s="7"/>
      <c r="N89" s="7"/>
      <c r="O89" s="7"/>
      <c r="P89" s="7"/>
      <c r="Q89" s="7"/>
      <c r="R89" s="7"/>
      <c r="S89" s="7"/>
      <c r="T89" s="7"/>
      <c r="U89" s="7"/>
      <c r="V89" s="7"/>
      <c r="W89" s="7"/>
    </row>
    <row r="90" spans="1:23" x14ac:dyDescent="0.3">
      <c r="A90" s="7"/>
      <c r="B90" s="7"/>
      <c r="C90" s="7"/>
      <c r="D90" s="7"/>
      <c r="E90" s="7"/>
      <c r="F90" s="7"/>
      <c r="G90" s="7"/>
      <c r="H90" s="7"/>
      <c r="I90" s="7"/>
      <c r="J90" s="7"/>
      <c r="K90" s="7"/>
      <c r="L90" s="7"/>
      <c r="M90" s="7"/>
      <c r="N90" s="7"/>
      <c r="O90" s="7"/>
      <c r="P90" s="7"/>
      <c r="Q90" s="7"/>
      <c r="R90" s="7"/>
      <c r="S90" s="7"/>
      <c r="T90" s="7"/>
      <c r="U90" s="7"/>
      <c r="V90" s="7"/>
      <c r="W90" s="7"/>
    </row>
    <row r="91" spans="1:23" x14ac:dyDescent="0.3">
      <c r="A91" s="7"/>
      <c r="B91" s="7"/>
      <c r="C91" s="7"/>
      <c r="D91" s="7"/>
      <c r="E91" s="7"/>
      <c r="F91" s="7"/>
      <c r="G91" s="7"/>
      <c r="H91" s="7"/>
      <c r="I91" s="7"/>
      <c r="J91" s="7"/>
      <c r="K91" s="7"/>
      <c r="L91" s="7"/>
      <c r="M91" s="7"/>
      <c r="N91" s="7"/>
      <c r="O91" s="7"/>
      <c r="P91" s="7"/>
      <c r="Q91" s="7"/>
      <c r="R91" s="7"/>
      <c r="S91" s="7"/>
      <c r="T91" s="7"/>
      <c r="U91" s="7"/>
      <c r="V91" s="7"/>
      <c r="W91" s="7"/>
    </row>
    <row r="92" spans="1:23" x14ac:dyDescent="0.3">
      <c r="A92" s="7"/>
      <c r="B92" s="7"/>
      <c r="C92" s="7"/>
      <c r="D92" s="7"/>
      <c r="E92" s="7"/>
      <c r="F92" s="7"/>
      <c r="G92" s="7"/>
      <c r="H92" s="7"/>
      <c r="I92" s="7"/>
      <c r="J92" s="7"/>
      <c r="K92" s="7"/>
      <c r="L92" s="7"/>
      <c r="M92" s="7"/>
      <c r="N92" s="7"/>
      <c r="O92" s="7"/>
      <c r="P92" s="7"/>
      <c r="Q92" s="7"/>
      <c r="R92" s="7"/>
      <c r="S92" s="7"/>
      <c r="T92" s="7"/>
      <c r="U92" s="7"/>
      <c r="V92" s="7"/>
      <c r="W92" s="7"/>
    </row>
    <row r="93" spans="1:23" x14ac:dyDescent="0.3">
      <c r="A93" s="7"/>
      <c r="B93" s="7"/>
      <c r="C93" s="7"/>
      <c r="D93" s="7"/>
      <c r="E93" s="7"/>
      <c r="F93" s="7"/>
      <c r="G93" s="7"/>
      <c r="H93" s="7"/>
      <c r="I93" s="7"/>
      <c r="J93" s="7"/>
      <c r="K93" s="7"/>
      <c r="L93" s="7"/>
      <c r="M93" s="7"/>
      <c r="N93" s="7"/>
      <c r="O93" s="7"/>
      <c r="P93" s="7"/>
      <c r="Q93" s="7"/>
      <c r="R93" s="7"/>
      <c r="S93" s="7"/>
      <c r="T93" s="7"/>
      <c r="U93" s="7"/>
      <c r="V93" s="7"/>
      <c r="W93" s="7"/>
    </row>
    <row r="94" spans="1:23" x14ac:dyDescent="0.3">
      <c r="A94" s="7"/>
      <c r="B94" s="7"/>
      <c r="C94" s="7"/>
      <c r="D94" s="7"/>
      <c r="E94" s="7"/>
      <c r="F94" s="7"/>
      <c r="G94" s="7"/>
      <c r="H94" s="7"/>
      <c r="I94" s="7"/>
      <c r="J94" s="7"/>
      <c r="K94" s="7"/>
      <c r="L94" s="7"/>
      <c r="M94" s="7"/>
      <c r="N94" s="7"/>
      <c r="O94" s="7"/>
      <c r="P94" s="7"/>
      <c r="Q94" s="7"/>
      <c r="R94" s="7"/>
      <c r="S94" s="7"/>
      <c r="T94" s="7"/>
      <c r="U94" s="7"/>
      <c r="V94" s="7"/>
      <c r="W94" s="7"/>
    </row>
    <row r="95" spans="1:23" x14ac:dyDescent="0.3">
      <c r="A95" s="7"/>
      <c r="B95" s="7"/>
      <c r="C95" s="7"/>
      <c r="D95" s="7"/>
      <c r="E95" s="7"/>
      <c r="F95" s="7"/>
      <c r="G95" s="7"/>
      <c r="H95" s="7"/>
      <c r="I95" s="7"/>
      <c r="J95" s="7"/>
      <c r="K95" s="7"/>
      <c r="L95" s="7"/>
      <c r="M95" s="7"/>
      <c r="N95" s="7"/>
      <c r="O95" s="7"/>
      <c r="P95" s="7"/>
      <c r="Q95" s="7"/>
      <c r="R95" s="7"/>
      <c r="S95" s="7"/>
      <c r="T95" s="7"/>
      <c r="U95" s="7"/>
      <c r="V95" s="7"/>
      <c r="W95" s="7"/>
    </row>
  </sheetData>
  <sheetProtection algorithmName="SHA-512" hashValue="7ob/NwiJRaDN0Wu5m26eKfpb2KF5lrjilfwLvPsbYOY6PuxQKGNfa5KX3PPdDBrXMdBW2QVOtHdmg7cPu40RAg==" saltValue="H83p613EkX+LlqZkLVrKEw==" spinCount="100000" sheet="1" objects="1" scenarios="1" selectLockedCells="1"/>
  <mergeCells count="9">
    <mergeCell ref="A8:J8"/>
    <mergeCell ref="B40:D40"/>
    <mergeCell ref="B41:D41"/>
    <mergeCell ref="B4:C4"/>
    <mergeCell ref="B6:C6"/>
    <mergeCell ref="F4:G4"/>
    <mergeCell ref="F6:G6"/>
    <mergeCell ref="A38:I38"/>
    <mergeCell ref="A10:I10"/>
  </mergeCells>
  <dataValidations count="5">
    <dataValidation type="list" allowBlank="1" showInputMessage="1" showErrorMessage="1" sqref="C16:C36">
      <formula1>"Medium Temperature, Low Temperature"</formula1>
    </dataValidation>
    <dataValidation type="list" allowBlank="1" showInputMessage="1" showErrorMessage="1" sqref="B12">
      <formula1>"Retrofit, New Construction"</formula1>
    </dataValidation>
    <dataValidation type="list" allowBlank="1" showInputMessage="1" showErrorMessage="1" sqref="B13">
      <formula1>"Amarillo, Dallas, El Paso, Houston, McAllen"</formula1>
    </dataValidation>
    <dataValidation type="list" allowBlank="1" showInputMessage="1" showErrorMessage="1" sqref="F16:F35">
      <formula1>"Vertical, Horizontal"</formula1>
    </dataValidation>
    <dataValidation type="list" allowBlank="1" showInputMessage="1" showErrorMessage="1" sqref="E16:E36">
      <formula1>"Remote Condensing,Self-Contained"</formula1>
    </dataValidation>
  </dataValidations>
  <hyperlinks>
    <hyperlink ref="A11" location="Instructions!L1" display="Go to Instructions --&gt;"/>
  </hyperlinks>
  <pageMargins left="0.75" right="0.5" top="0.6" bottom="0.78" header="0.5" footer="0.5"/>
  <pageSetup scale="71" orientation="portrait" r:id="rId1"/>
  <headerFooter alignWithMargins="0">
    <oddFooter>&amp;L&amp;"Arial,Regular"&amp;9v5.0 (2005): &amp;A&amp;R&amp;"Arial Black,Regular"&amp;9&amp;P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W95"/>
  <sheetViews>
    <sheetView zoomScaleNormal="100" zoomScaleSheetLayoutView="120" workbookViewId="0">
      <selection activeCell="A2" sqref="A2"/>
    </sheetView>
  </sheetViews>
  <sheetFormatPr defaultColWidth="9.109375" defaultRowHeight="15.6" x14ac:dyDescent="0.3"/>
  <cols>
    <col min="1" max="1" width="20" style="8" customWidth="1"/>
    <col min="2" max="2" width="11.109375" style="8" customWidth="1"/>
    <col min="3" max="3" width="37.44140625" style="8" customWidth="1"/>
    <col min="4" max="4" width="15.6640625" style="8" customWidth="1"/>
    <col min="5" max="5" width="18" style="8" customWidth="1"/>
    <col min="6" max="6" width="20.5546875" style="8" customWidth="1"/>
    <col min="7" max="8" width="12.6640625" style="8" customWidth="1"/>
    <col min="9" max="10" width="12.6640625" style="8" hidden="1" customWidth="1"/>
    <col min="11" max="11" width="12.109375" style="8" hidden="1" customWidth="1"/>
    <col min="12" max="12" width="10.88671875" style="8" hidden="1" customWidth="1"/>
    <col min="13" max="16" width="10.6640625" style="8" hidden="1" customWidth="1"/>
    <col min="17" max="16384" width="9.109375" style="8"/>
  </cols>
  <sheetData>
    <row r="1" spans="1:23" ht="18" x14ac:dyDescent="0.35">
      <c r="A1" s="2" t="s">
        <v>96</v>
      </c>
      <c r="B1" s="3"/>
      <c r="C1" s="3"/>
      <c r="D1" s="3"/>
      <c r="E1" s="4" t="s">
        <v>97</v>
      </c>
      <c r="F1" s="3"/>
      <c r="G1" s="3"/>
      <c r="H1" s="5"/>
      <c r="I1" s="6"/>
      <c r="J1" s="6"/>
      <c r="K1" s="7"/>
      <c r="L1" s="7"/>
      <c r="M1" s="7"/>
      <c r="N1" s="7"/>
      <c r="O1" s="7"/>
      <c r="P1" s="7"/>
      <c r="Q1" s="7"/>
      <c r="R1" s="7"/>
      <c r="S1" s="7"/>
      <c r="T1" s="7"/>
      <c r="U1" s="7"/>
      <c r="V1" s="7"/>
      <c r="W1" s="7"/>
    </row>
    <row r="2" spans="1:23" ht="23.25" customHeight="1" thickBot="1" x14ac:dyDescent="0.35">
      <c r="A2" s="9" t="s">
        <v>142</v>
      </c>
      <c r="B2" s="10"/>
      <c r="C2" s="10"/>
      <c r="D2" s="10"/>
      <c r="E2" s="10"/>
      <c r="F2" s="10"/>
      <c r="G2" s="10"/>
      <c r="H2" s="11"/>
      <c r="I2" s="6"/>
      <c r="J2" s="6"/>
      <c r="K2" s="7"/>
      <c r="L2" s="7"/>
      <c r="M2" s="7"/>
      <c r="N2" s="7"/>
      <c r="O2" s="7"/>
      <c r="P2" s="7"/>
      <c r="Q2" s="7"/>
      <c r="R2" s="7"/>
      <c r="S2" s="7"/>
      <c r="T2" s="7"/>
      <c r="U2" s="7"/>
      <c r="V2" s="7"/>
      <c r="W2" s="7"/>
    </row>
    <row r="3" spans="1:23" ht="15.75" customHeight="1" x14ac:dyDescent="0.3">
      <c r="A3" s="12"/>
      <c r="B3" s="12"/>
      <c r="C3" s="12"/>
      <c r="D3" s="12"/>
      <c r="E3" s="12"/>
      <c r="F3" s="12"/>
      <c r="G3" s="12"/>
      <c r="H3" s="12"/>
      <c r="I3" s="12"/>
      <c r="J3" s="12"/>
      <c r="K3" s="12"/>
      <c r="L3" s="7"/>
      <c r="M3" s="7"/>
      <c r="N3" s="7"/>
      <c r="O3" s="7"/>
      <c r="P3" s="7"/>
      <c r="Q3" s="7"/>
      <c r="R3" s="7"/>
      <c r="S3" s="7"/>
      <c r="T3" s="7"/>
      <c r="U3" s="7"/>
      <c r="V3" s="7"/>
      <c r="W3" s="7"/>
    </row>
    <row r="4" spans="1:23" ht="21" customHeight="1" x14ac:dyDescent="0.3">
      <c r="A4" s="13" t="s">
        <v>98</v>
      </c>
      <c r="B4" s="143"/>
      <c r="C4" s="144"/>
      <c r="E4" s="13" t="s">
        <v>99</v>
      </c>
      <c r="F4" s="152"/>
      <c r="G4" s="146"/>
      <c r="H4" s="6"/>
      <c r="J4" s="7"/>
      <c r="K4" s="7"/>
      <c r="L4" s="7"/>
      <c r="M4" s="7"/>
      <c r="N4" s="7"/>
      <c r="O4" s="7"/>
      <c r="P4" s="7"/>
      <c r="Q4" s="7"/>
      <c r="R4" s="7"/>
      <c r="S4" s="7"/>
      <c r="T4" s="7"/>
      <c r="U4" s="7"/>
      <c r="V4" s="7"/>
      <c r="W4" s="7"/>
    </row>
    <row r="5" spans="1:23" ht="9" customHeight="1" x14ac:dyDescent="0.3">
      <c r="A5" s="13"/>
      <c r="B5" s="14"/>
      <c r="C5" s="15"/>
      <c r="D5" s="15"/>
      <c r="E5" s="16"/>
      <c r="F5" s="16"/>
      <c r="G5" s="16"/>
      <c r="H5" s="6"/>
      <c r="I5" s="6"/>
      <c r="J5" s="7"/>
      <c r="K5" s="7"/>
      <c r="L5" s="7"/>
      <c r="M5" s="7"/>
      <c r="N5" s="7"/>
      <c r="O5" s="7"/>
      <c r="P5" s="7"/>
      <c r="Q5" s="7"/>
      <c r="R5" s="7"/>
      <c r="S5" s="7"/>
      <c r="T5" s="7"/>
      <c r="U5" s="7"/>
      <c r="V5" s="7"/>
      <c r="W5" s="7"/>
    </row>
    <row r="6" spans="1:23" ht="21.75" customHeight="1" x14ac:dyDescent="0.3">
      <c r="A6" s="13" t="s">
        <v>100</v>
      </c>
      <c r="B6" s="145"/>
      <c r="C6" s="146"/>
      <c r="E6" s="13" t="s">
        <v>101</v>
      </c>
      <c r="F6" s="145"/>
      <c r="G6" s="146"/>
      <c r="H6" s="6"/>
      <c r="I6" s="6"/>
      <c r="J6" s="7"/>
      <c r="K6" s="7"/>
      <c r="L6" s="7"/>
      <c r="M6" s="7"/>
      <c r="N6" s="7"/>
      <c r="O6" s="7"/>
      <c r="P6" s="7"/>
      <c r="Q6" s="7"/>
      <c r="R6" s="7"/>
      <c r="S6" s="7"/>
      <c r="T6" s="7"/>
      <c r="U6" s="7"/>
      <c r="V6" s="7"/>
      <c r="W6" s="7"/>
    </row>
    <row r="7" spans="1:23" ht="17.399999999999999" x14ac:dyDescent="0.3">
      <c r="A7" s="17"/>
      <c r="B7" s="17"/>
      <c r="C7" s="17"/>
      <c r="D7" s="17"/>
      <c r="E7" s="17"/>
      <c r="F7" s="17"/>
      <c r="G7" s="17"/>
      <c r="H7" s="17"/>
      <c r="I7" s="17"/>
      <c r="J7" s="17"/>
      <c r="K7" s="18"/>
      <c r="L7" s="7"/>
      <c r="M7" s="7"/>
      <c r="N7" s="7"/>
      <c r="O7" s="7"/>
      <c r="P7" s="7"/>
      <c r="Q7" s="7"/>
      <c r="R7" s="7"/>
      <c r="S7" s="7"/>
      <c r="T7" s="7"/>
      <c r="U7" s="7"/>
      <c r="V7" s="7"/>
      <c r="W7" s="7"/>
    </row>
    <row r="8" spans="1:23" x14ac:dyDescent="0.3">
      <c r="A8" s="135"/>
      <c r="B8" s="135"/>
      <c r="C8" s="135"/>
      <c r="D8" s="135"/>
      <c r="E8" s="135"/>
      <c r="F8" s="135"/>
      <c r="G8" s="135"/>
      <c r="H8" s="135"/>
      <c r="I8" s="135"/>
      <c r="J8" s="135"/>
      <c r="K8" s="7"/>
      <c r="L8" s="7"/>
      <c r="M8" s="7"/>
      <c r="N8" s="7"/>
      <c r="O8" s="7"/>
      <c r="P8" s="7"/>
      <c r="Q8" s="7"/>
      <c r="R8" s="7"/>
      <c r="S8" s="7"/>
      <c r="T8" s="7"/>
      <c r="U8" s="7"/>
      <c r="V8" s="7"/>
      <c r="W8" s="7"/>
    </row>
    <row r="9" spans="1:23" ht="16.2" x14ac:dyDescent="0.3">
      <c r="A9" s="19"/>
      <c r="B9" s="20"/>
      <c r="C9" s="20"/>
      <c r="D9" s="20"/>
      <c r="E9" s="20"/>
      <c r="F9" s="20"/>
      <c r="G9" s="20"/>
      <c r="H9" s="19"/>
      <c r="I9" s="19"/>
      <c r="J9" s="19"/>
      <c r="K9" s="7"/>
      <c r="L9" s="7"/>
      <c r="M9" s="7"/>
      <c r="N9" s="7"/>
      <c r="O9" s="7"/>
      <c r="P9" s="7"/>
      <c r="Q9" s="7"/>
      <c r="R9" s="7"/>
      <c r="S9" s="7"/>
      <c r="T9" s="7"/>
      <c r="U9" s="7"/>
      <c r="V9" s="7"/>
      <c r="W9" s="7"/>
    </row>
    <row r="10" spans="1:23" x14ac:dyDescent="0.3">
      <c r="A10" s="21" t="s">
        <v>102</v>
      </c>
      <c r="B10" s="22"/>
      <c r="C10" s="22"/>
      <c r="D10" s="22"/>
      <c r="E10" s="22"/>
      <c r="F10" s="22"/>
      <c r="G10" s="22"/>
      <c r="H10" s="22"/>
      <c r="I10" s="7"/>
      <c r="J10" s="7"/>
      <c r="K10" s="7"/>
      <c r="L10" s="7"/>
      <c r="M10" s="7"/>
      <c r="N10" s="7"/>
      <c r="O10" s="7"/>
      <c r="P10" s="7"/>
      <c r="Q10" s="7"/>
      <c r="R10" s="7"/>
      <c r="S10" s="7"/>
      <c r="T10" s="7"/>
      <c r="U10" s="7"/>
    </row>
    <row r="11" spans="1:23" x14ac:dyDescent="0.3">
      <c r="A11" s="82" t="s">
        <v>103</v>
      </c>
      <c r="B11" s="24"/>
      <c r="C11" s="25"/>
      <c r="D11" s="25"/>
      <c r="E11" s="25"/>
      <c r="F11" s="24"/>
      <c r="G11" s="24"/>
      <c r="H11" s="26"/>
      <c r="I11" s="26"/>
      <c r="J11" s="26"/>
      <c r="K11" s="7"/>
      <c r="L11" s="7"/>
      <c r="M11" s="7"/>
      <c r="N11" s="7"/>
      <c r="O11" s="7"/>
      <c r="P11" s="7"/>
      <c r="Q11" s="7"/>
      <c r="R11" s="7"/>
      <c r="S11" s="7"/>
      <c r="T11" s="7"/>
      <c r="U11" s="7"/>
      <c r="V11" s="7"/>
      <c r="W11" s="7"/>
    </row>
    <row r="12" spans="1:23" x14ac:dyDescent="0.3">
      <c r="A12" s="27" t="s">
        <v>104</v>
      </c>
      <c r="B12" s="28" t="s">
        <v>105</v>
      </c>
      <c r="C12" s="25"/>
      <c r="D12" s="25"/>
      <c r="E12" s="25"/>
      <c r="F12" s="24"/>
      <c r="G12" s="24"/>
      <c r="H12" s="26"/>
      <c r="I12" s="26"/>
      <c r="J12" s="26"/>
      <c r="K12" s="7"/>
      <c r="L12" s="7"/>
      <c r="M12" s="7"/>
      <c r="N12" s="7"/>
      <c r="O12" s="7"/>
      <c r="P12" s="7"/>
      <c r="Q12" s="7"/>
      <c r="R12" s="7"/>
      <c r="S12" s="7"/>
      <c r="T12" s="7"/>
      <c r="U12" s="7"/>
      <c r="V12" s="7"/>
      <c r="W12" s="7"/>
    </row>
    <row r="13" spans="1:23" x14ac:dyDescent="0.3">
      <c r="A13" s="27" t="s">
        <v>106</v>
      </c>
      <c r="B13" s="28" t="s">
        <v>107</v>
      </c>
      <c r="C13" s="25"/>
      <c r="D13" s="25"/>
      <c r="E13" s="25"/>
      <c r="F13" s="24"/>
      <c r="G13" s="24"/>
      <c r="H13" s="26"/>
      <c r="I13" s="26"/>
      <c r="J13" s="26"/>
      <c r="K13" s="7"/>
      <c r="L13" s="7"/>
      <c r="M13" s="7"/>
      <c r="N13" s="7"/>
      <c r="O13" s="7"/>
      <c r="P13" s="7"/>
      <c r="Q13" s="7"/>
      <c r="R13" s="7"/>
      <c r="S13" s="7"/>
      <c r="T13" s="7"/>
      <c r="U13" s="7"/>
      <c r="V13" s="7"/>
      <c r="W13" s="7"/>
    </row>
    <row r="14" spans="1:23" x14ac:dyDescent="0.3">
      <c r="A14" s="23"/>
      <c r="B14" s="24"/>
      <c r="C14" s="25"/>
      <c r="D14" s="25"/>
      <c r="E14" s="25"/>
      <c r="F14" s="24"/>
      <c r="G14" s="24"/>
      <c r="H14" s="26"/>
      <c r="I14" s="26" t="s">
        <v>143</v>
      </c>
      <c r="J14" s="55"/>
      <c r="K14" s="7"/>
      <c r="L14" s="7"/>
      <c r="M14" s="7" t="s">
        <v>144</v>
      </c>
      <c r="N14" s="7"/>
      <c r="O14" s="7"/>
      <c r="P14" s="7"/>
      <c r="Q14" s="7"/>
      <c r="R14" s="7"/>
      <c r="S14" s="7"/>
      <c r="T14" s="7"/>
      <c r="U14" s="7"/>
      <c r="V14" s="7"/>
      <c r="W14" s="7"/>
    </row>
    <row r="15" spans="1:23" ht="31.2" x14ac:dyDescent="0.3">
      <c r="A15" s="39" t="s">
        <v>145</v>
      </c>
      <c r="B15" s="28" t="s">
        <v>109</v>
      </c>
      <c r="C15" s="28" t="s">
        <v>146</v>
      </c>
      <c r="D15" s="39" t="s">
        <v>147</v>
      </c>
      <c r="E15" s="39" t="s">
        <v>148</v>
      </c>
      <c r="F15" s="37"/>
      <c r="G15" s="28" t="s">
        <v>112</v>
      </c>
      <c r="H15" s="28" t="s">
        <v>113</v>
      </c>
      <c r="I15" s="108" t="s">
        <v>149</v>
      </c>
      <c r="J15" s="109" t="s">
        <v>150</v>
      </c>
      <c r="K15" s="110" t="s">
        <v>151</v>
      </c>
      <c r="L15" s="110" t="s">
        <v>152</v>
      </c>
      <c r="M15" s="107" t="s">
        <v>149</v>
      </c>
      <c r="N15" s="107" t="s">
        <v>150</v>
      </c>
      <c r="O15" s="107" t="s">
        <v>151</v>
      </c>
      <c r="P15" s="107" t="s">
        <v>152</v>
      </c>
      <c r="Q15" s="7"/>
      <c r="R15" s="7"/>
      <c r="S15" s="7"/>
      <c r="T15" s="7"/>
      <c r="U15" s="7"/>
      <c r="V15" s="7"/>
      <c r="W15" s="7"/>
    </row>
    <row r="16" spans="1:23" x14ac:dyDescent="0.3">
      <c r="A16" s="38">
        <v>1</v>
      </c>
      <c r="B16" s="40"/>
      <c r="C16" s="40"/>
      <c r="D16" s="40"/>
      <c r="E16" s="40"/>
      <c r="F16" s="37"/>
      <c r="G16" s="44" t="str">
        <f>IF(OR(B16="",C16="",D16="",E16="",$B$13=""),"",IF(AND(E16="Solid Door",C16="Refrigerator"),B16*J16,IF(AND(E16="Solid Door",C16="Freezer"),B16*N16,IF(AND(E16="Glass Door",C16="Refrigerator"),B16*L16,B16*P16))))</f>
        <v/>
      </c>
      <c r="H16" s="31" t="str">
        <f>IF(OR(B16="",C16="",D16="",E16="",$B$13=""),"",IF(AND(E16="Solid Door",C16="Refrigerator"), B16*I16,IF(AND(E16="Solid Door",C16="Freezer"),B16*M16,IF(AND(E16="Glass Door",C16="Refrigerator"),B16*K16,B16*O16))))</f>
        <v/>
      </c>
      <c r="I16" s="108">
        <f>INDEX('Lookup Values'!$BA$29:$BA$32,MATCH(D16,'Lookup Values'!$AZ$29:$AZ$32,1))</f>
        <v>16</v>
      </c>
      <c r="J16" s="108">
        <f>INDEX('Lookup Values'!$BB$29:$BB$32,MATCH(D16,'Lookup Values'!$AZ$29:$AZ$32,1))</f>
        <v>2E-3</v>
      </c>
      <c r="K16" s="110">
        <f>INDEX('Lookup Values'!$BA$33:$BA$36,MATCH(D16,'Lookup Values'!$AZ$33:$AZ$36,1))</f>
        <v>1137</v>
      </c>
      <c r="L16" s="111">
        <f>INDEX('Lookup Values'!$BB$33:$BB$36,MATCH(D16,'Lookup Values'!$AZ$33:$AZ$36,1))</f>
        <v>0.13</v>
      </c>
      <c r="M16" s="107">
        <f>INDEX('Lookup Values'!$BC$29:$BC$32,MATCH($D16,'Lookup Values'!$AZ$29:$AZ$32,1))</f>
        <v>713</v>
      </c>
      <c r="N16" s="107">
        <f>INDEX('Lookup Values'!$BD$29:$BD$32,MATCH($D16,'Lookup Values'!$AZ$29:$AZ$32,1))</f>
        <v>8.1000000000000003E-2</v>
      </c>
      <c r="O16" s="107">
        <f>INDEX('Lookup Values'!$BC$33:$BC$36,MATCH($D16,'Lookup Values'!$AZ$29:$AZ$32,1))</f>
        <v>1766</v>
      </c>
      <c r="P16" s="107">
        <f>INDEX('Lookup Values'!$BD$33:$BD$36,MATCH($D16,'Lookup Values'!$AZ$29:$AZ$32,1))</f>
        <v>0.20200000000000001</v>
      </c>
      <c r="Q16" s="7"/>
      <c r="R16" s="7"/>
      <c r="S16" s="7"/>
      <c r="T16" s="7"/>
      <c r="U16" s="7"/>
      <c r="V16" s="7"/>
      <c r="W16" s="7"/>
    </row>
    <row r="17" spans="1:23" x14ac:dyDescent="0.3">
      <c r="A17" s="38">
        <v>2</v>
      </c>
      <c r="B17" s="40"/>
      <c r="C17" s="40"/>
      <c r="D17" s="40"/>
      <c r="E17" s="40"/>
      <c r="F17" s="37"/>
      <c r="G17" s="44" t="str">
        <f t="shared" ref="G17:G35" si="0">IF(OR(B17="",C17="",D17="",E17="",$B$13=""),"",IF(AND(E17="Solid Door",C17="Refrigerator"),B17*J17,IF(AND(E17="Solid Door",C17="Freezer"),B17*N17,IF(AND(E17="Glass Door",C17="Refrigerator"),B17*L17,B17*P17))))</f>
        <v/>
      </c>
      <c r="H17" s="31" t="str">
        <f t="shared" ref="H17:H35" si="1">IF(OR(B17="",C17="",D17="",E17="",$B$13=""),"",IF(AND(E17="Solid Door",C17="Refrigerator"), B17*I17,IF(AND(E17="Solid Door",C17="Freezer"),B17*M17,IF(AND(E17="Glass Door",C17="Refrigerator"),B17*K17,B17*O17))))</f>
        <v/>
      </c>
      <c r="I17" s="108">
        <f>INDEX('Lookup Values'!$BA$29:$BA$32,MATCH(D17,'Lookup Values'!$AZ$29:$AZ$32,1))</f>
        <v>16</v>
      </c>
      <c r="J17" s="108">
        <f>INDEX('Lookup Values'!$BB$29:$BB$32,MATCH(D17,'Lookup Values'!$AZ$29:$AZ$32,1))</f>
        <v>2E-3</v>
      </c>
      <c r="K17" s="110">
        <f>INDEX('Lookup Values'!$BA$33:$BA$36,MATCH(D17,'Lookup Values'!$AZ$33:$AZ$36,1))</f>
        <v>1137</v>
      </c>
      <c r="L17" s="111">
        <f>INDEX('Lookup Values'!$BB$33:$BB$36,MATCH(D17,'Lookup Values'!$AZ$33:$AZ$36,1))</f>
        <v>0.13</v>
      </c>
      <c r="M17" s="107">
        <f>INDEX('Lookup Values'!$BC$29:$BC$32,MATCH($D17,'Lookup Values'!$AZ$29:$AZ$32,1))</f>
        <v>713</v>
      </c>
      <c r="N17" s="107">
        <f>INDEX('Lookup Values'!$BD$29:$BD$32,MATCH($D17,'Lookup Values'!$AZ$29:$AZ$32,1))</f>
        <v>8.1000000000000003E-2</v>
      </c>
      <c r="O17" s="107">
        <f>INDEX('Lookup Values'!$BC$33:$BC$36,MATCH($D17,'Lookup Values'!$AZ$29:$AZ$32,1))</f>
        <v>1766</v>
      </c>
      <c r="P17" s="107">
        <f>INDEX('Lookup Values'!$BD$33:$BD$36,MATCH($D17,'Lookup Values'!$AZ$29:$AZ$32,1))</f>
        <v>0.20200000000000001</v>
      </c>
      <c r="Q17" s="7"/>
      <c r="R17" s="7"/>
      <c r="S17" s="7"/>
      <c r="T17" s="7"/>
      <c r="U17" s="7"/>
      <c r="V17" s="7"/>
      <c r="W17" s="7"/>
    </row>
    <row r="18" spans="1:23" x14ac:dyDescent="0.3">
      <c r="A18" s="38">
        <v>3</v>
      </c>
      <c r="B18" s="40"/>
      <c r="C18" s="40"/>
      <c r="D18" s="40"/>
      <c r="E18" s="40"/>
      <c r="F18" s="37"/>
      <c r="G18" s="44" t="str">
        <f t="shared" si="0"/>
        <v/>
      </c>
      <c r="H18" s="31" t="str">
        <f t="shared" si="1"/>
        <v/>
      </c>
      <c r="I18" s="108">
        <f>INDEX('Lookup Values'!$BA$29:$BA$32,MATCH(D18,'Lookup Values'!$AZ$29:$AZ$32,1))</f>
        <v>16</v>
      </c>
      <c r="J18" s="108">
        <f>INDEX('Lookup Values'!$BB$29:$BB$32,MATCH(D18,'Lookup Values'!$AZ$29:$AZ$32,1))</f>
        <v>2E-3</v>
      </c>
      <c r="K18" s="110">
        <f>INDEX('Lookup Values'!$BA$33:$BA$36,MATCH(D18,'Lookup Values'!$AZ$33:$AZ$36,1))</f>
        <v>1137</v>
      </c>
      <c r="L18" s="111">
        <f>INDEX('Lookup Values'!$BB$33:$BB$36,MATCH(D18,'Lookup Values'!$AZ$33:$AZ$36,1))</f>
        <v>0.13</v>
      </c>
      <c r="M18" s="107">
        <f>INDEX('Lookup Values'!$BC$29:$BC$32,MATCH($D18,'Lookup Values'!$AZ$29:$AZ$32,1))</f>
        <v>713</v>
      </c>
      <c r="N18" s="107">
        <f>INDEX('Lookup Values'!$BD$29:$BD$32,MATCH($D18,'Lookup Values'!$AZ$29:$AZ$32,1))</f>
        <v>8.1000000000000003E-2</v>
      </c>
      <c r="O18" s="107">
        <f>INDEX('Lookup Values'!$BC$33:$BC$36,MATCH($D18,'Lookup Values'!$AZ$29:$AZ$32,1))</f>
        <v>1766</v>
      </c>
      <c r="P18" s="107">
        <f>INDEX('Lookup Values'!$BD$33:$BD$36,MATCH($D18,'Lookup Values'!$AZ$29:$AZ$32,1))</f>
        <v>0.20200000000000001</v>
      </c>
      <c r="Q18" s="7"/>
      <c r="R18" s="7"/>
      <c r="S18" s="7"/>
      <c r="T18" s="7"/>
      <c r="U18" s="7"/>
      <c r="V18" s="7"/>
      <c r="W18" s="7"/>
    </row>
    <row r="19" spans="1:23" x14ac:dyDescent="0.3">
      <c r="A19" s="38">
        <v>4</v>
      </c>
      <c r="B19" s="40"/>
      <c r="C19" s="40"/>
      <c r="D19" s="40"/>
      <c r="E19" s="40"/>
      <c r="F19" s="37"/>
      <c r="G19" s="44" t="str">
        <f t="shared" si="0"/>
        <v/>
      </c>
      <c r="H19" s="31" t="str">
        <f t="shared" si="1"/>
        <v/>
      </c>
      <c r="I19" s="108">
        <f>INDEX('Lookup Values'!$BA$29:$BA$32,MATCH(D19,'Lookup Values'!$AZ$29:$AZ$32,1))</f>
        <v>16</v>
      </c>
      <c r="J19" s="108">
        <f>INDEX('Lookup Values'!$BB$29:$BB$32,MATCH(D19,'Lookup Values'!$AZ$29:$AZ$32,1))</f>
        <v>2E-3</v>
      </c>
      <c r="K19" s="110">
        <f>INDEX('Lookup Values'!$BA$33:$BA$36,MATCH(D19,'Lookup Values'!$AZ$33:$AZ$36,1))</f>
        <v>1137</v>
      </c>
      <c r="L19" s="111">
        <f>INDEX('Lookup Values'!$BB$33:$BB$36,MATCH(D19,'Lookup Values'!$AZ$33:$AZ$36,1))</f>
        <v>0.13</v>
      </c>
      <c r="M19" s="107">
        <f>INDEX('Lookup Values'!$BC$29:$BC$32,MATCH($D19,'Lookup Values'!$AZ$29:$AZ$32,1))</f>
        <v>713</v>
      </c>
      <c r="N19" s="107">
        <f>INDEX('Lookup Values'!$BD$29:$BD$32,MATCH($D19,'Lookup Values'!$AZ$29:$AZ$32,1))</f>
        <v>8.1000000000000003E-2</v>
      </c>
      <c r="O19" s="107">
        <f>INDEX('Lookup Values'!$BC$33:$BC$36,MATCH($D19,'Lookup Values'!$AZ$29:$AZ$32,1))</f>
        <v>1766</v>
      </c>
      <c r="P19" s="107">
        <f>INDEX('Lookup Values'!$BD$33:$BD$36,MATCH($D19,'Lookup Values'!$AZ$29:$AZ$32,1))</f>
        <v>0.20200000000000001</v>
      </c>
      <c r="Q19" s="7"/>
      <c r="R19" s="7"/>
      <c r="S19" s="7"/>
      <c r="T19" s="7"/>
      <c r="U19" s="7"/>
      <c r="V19" s="7"/>
      <c r="W19" s="7"/>
    </row>
    <row r="20" spans="1:23" x14ac:dyDescent="0.3">
      <c r="A20" s="38">
        <v>5</v>
      </c>
      <c r="B20" s="40"/>
      <c r="C20" s="40"/>
      <c r="D20" s="40"/>
      <c r="E20" s="40"/>
      <c r="F20" s="37"/>
      <c r="G20" s="44" t="str">
        <f t="shared" si="0"/>
        <v/>
      </c>
      <c r="H20" s="31" t="str">
        <f t="shared" si="1"/>
        <v/>
      </c>
      <c r="I20" s="108">
        <f>INDEX('Lookup Values'!$BA$29:$BA$32,MATCH(D20,'Lookup Values'!$AZ$29:$AZ$32,1))</f>
        <v>16</v>
      </c>
      <c r="J20" s="108">
        <f>INDEX('Lookup Values'!$BB$29:$BB$32,MATCH(D20,'Lookup Values'!$AZ$29:$AZ$32,1))</f>
        <v>2E-3</v>
      </c>
      <c r="K20" s="110">
        <f>INDEX('Lookup Values'!$BA$33:$BA$36,MATCH(D20,'Lookup Values'!$AZ$33:$AZ$36,1))</f>
        <v>1137</v>
      </c>
      <c r="L20" s="111">
        <f>INDEX('Lookup Values'!$BB$33:$BB$36,MATCH(D20,'Lookup Values'!$AZ$33:$AZ$36,1))</f>
        <v>0.13</v>
      </c>
      <c r="M20" s="107">
        <f>INDEX('Lookup Values'!$BC$29:$BC$32,MATCH($D20,'Lookup Values'!$AZ$29:$AZ$32,1))</f>
        <v>713</v>
      </c>
      <c r="N20" s="107">
        <f>INDEX('Lookup Values'!$BD$29:$BD$32,MATCH($D20,'Lookup Values'!$AZ$29:$AZ$32,1))</f>
        <v>8.1000000000000003E-2</v>
      </c>
      <c r="O20" s="107">
        <f>INDEX('Lookup Values'!$BC$33:$BC$36,MATCH($D20,'Lookup Values'!$AZ$29:$AZ$32,1))</f>
        <v>1766</v>
      </c>
      <c r="P20" s="107">
        <f>INDEX('Lookup Values'!$BD$33:$BD$36,MATCH($D20,'Lookup Values'!$AZ$29:$AZ$32,1))</f>
        <v>0.20200000000000001</v>
      </c>
      <c r="Q20" s="7"/>
      <c r="R20" s="7"/>
      <c r="S20" s="7"/>
      <c r="T20" s="7"/>
      <c r="U20" s="7"/>
      <c r="V20" s="7"/>
      <c r="W20" s="7"/>
    </row>
    <row r="21" spans="1:23" x14ac:dyDescent="0.3">
      <c r="A21" s="38">
        <v>6</v>
      </c>
      <c r="B21" s="40"/>
      <c r="C21" s="40"/>
      <c r="D21" s="40"/>
      <c r="E21" s="40"/>
      <c r="F21" s="37"/>
      <c r="G21" s="44" t="str">
        <f t="shared" si="0"/>
        <v/>
      </c>
      <c r="H21" s="31" t="str">
        <f t="shared" si="1"/>
        <v/>
      </c>
      <c r="I21" s="108">
        <f>INDEX('Lookup Values'!$BA$29:$BA$32,MATCH(D21,'Lookup Values'!$AZ$29:$AZ$32,1))</f>
        <v>16</v>
      </c>
      <c r="J21" s="108">
        <f>INDEX('Lookup Values'!$BB$29:$BB$32,MATCH(D21,'Lookup Values'!$AZ$29:$AZ$32,1))</f>
        <v>2E-3</v>
      </c>
      <c r="K21" s="110">
        <f>INDEX('Lookup Values'!$BA$33:$BA$36,MATCH(D21,'Lookup Values'!$AZ$33:$AZ$36,1))</f>
        <v>1137</v>
      </c>
      <c r="L21" s="111">
        <f>INDEX('Lookup Values'!$BB$33:$BB$36,MATCH(D21,'Lookup Values'!$AZ$33:$AZ$36,1))</f>
        <v>0.13</v>
      </c>
      <c r="M21" s="107">
        <f>INDEX('Lookup Values'!$BC$29:$BC$32,MATCH($D21,'Lookup Values'!$AZ$29:$AZ$32,1))</f>
        <v>713</v>
      </c>
      <c r="N21" s="107">
        <f>INDEX('Lookup Values'!$BD$29:$BD$32,MATCH($D21,'Lookup Values'!$AZ$29:$AZ$32,1))</f>
        <v>8.1000000000000003E-2</v>
      </c>
      <c r="O21" s="107">
        <f>INDEX('Lookup Values'!$BC$33:$BC$36,MATCH($D21,'Lookup Values'!$AZ$29:$AZ$32,1))</f>
        <v>1766</v>
      </c>
      <c r="P21" s="107">
        <f>INDEX('Lookup Values'!$BD$33:$BD$36,MATCH($D21,'Lookup Values'!$AZ$29:$AZ$32,1))</f>
        <v>0.20200000000000001</v>
      </c>
      <c r="Q21" s="7"/>
      <c r="R21" s="7"/>
      <c r="S21" s="7"/>
      <c r="T21" s="7"/>
      <c r="U21" s="7"/>
      <c r="V21" s="7"/>
      <c r="W21" s="7"/>
    </row>
    <row r="22" spans="1:23" x14ac:dyDescent="0.3">
      <c r="A22" s="38">
        <v>7</v>
      </c>
      <c r="B22" s="40"/>
      <c r="C22" s="40"/>
      <c r="D22" s="40"/>
      <c r="E22" s="40"/>
      <c r="F22" s="37"/>
      <c r="G22" s="44" t="str">
        <f t="shared" si="0"/>
        <v/>
      </c>
      <c r="H22" s="31" t="str">
        <f t="shared" si="1"/>
        <v/>
      </c>
      <c r="I22" s="108">
        <f>INDEX('Lookup Values'!$BA$29:$BA$32,MATCH(D22,'Lookup Values'!$AZ$29:$AZ$32,1))</f>
        <v>16</v>
      </c>
      <c r="J22" s="108">
        <f>INDEX('Lookup Values'!$BB$29:$BB$32,MATCH(D22,'Lookup Values'!$AZ$29:$AZ$32,1))</f>
        <v>2E-3</v>
      </c>
      <c r="K22" s="110">
        <f>INDEX('Lookup Values'!$BA$33:$BA$36,MATCH(D22,'Lookup Values'!$AZ$33:$AZ$36,1))</f>
        <v>1137</v>
      </c>
      <c r="L22" s="111">
        <f>INDEX('Lookup Values'!$BB$33:$BB$36,MATCH(D22,'Lookup Values'!$AZ$33:$AZ$36,1))</f>
        <v>0.13</v>
      </c>
      <c r="M22" s="107">
        <f>INDEX('Lookup Values'!$BC$29:$BC$32,MATCH($D22,'Lookup Values'!$AZ$29:$AZ$32,1))</f>
        <v>713</v>
      </c>
      <c r="N22" s="107">
        <f>INDEX('Lookup Values'!$BD$29:$BD$32,MATCH($D22,'Lookup Values'!$AZ$29:$AZ$32,1))</f>
        <v>8.1000000000000003E-2</v>
      </c>
      <c r="O22" s="107">
        <f>INDEX('Lookup Values'!$BC$33:$BC$36,MATCH($D22,'Lookup Values'!$AZ$29:$AZ$32,1))</f>
        <v>1766</v>
      </c>
      <c r="P22" s="107">
        <f>INDEX('Lookup Values'!$BD$33:$BD$36,MATCH($D22,'Lookup Values'!$AZ$29:$AZ$32,1))</f>
        <v>0.20200000000000001</v>
      </c>
      <c r="Q22" s="7"/>
      <c r="R22" s="7"/>
      <c r="S22" s="7"/>
      <c r="T22" s="7"/>
      <c r="U22" s="7"/>
      <c r="V22" s="7"/>
      <c r="W22" s="7"/>
    </row>
    <row r="23" spans="1:23" x14ac:dyDescent="0.3">
      <c r="A23" s="38">
        <v>8</v>
      </c>
      <c r="B23" s="40"/>
      <c r="C23" s="40"/>
      <c r="D23" s="40"/>
      <c r="E23" s="40"/>
      <c r="F23" s="37"/>
      <c r="G23" s="44" t="str">
        <f t="shared" si="0"/>
        <v/>
      </c>
      <c r="H23" s="31" t="str">
        <f t="shared" si="1"/>
        <v/>
      </c>
      <c r="I23" s="108">
        <f>INDEX('Lookup Values'!$BA$29:$BA$32,MATCH(D23,'Lookup Values'!$AZ$29:$AZ$32,1))</f>
        <v>16</v>
      </c>
      <c r="J23" s="108">
        <f>INDEX('Lookup Values'!$BB$29:$BB$32,MATCH(D23,'Lookup Values'!$AZ$29:$AZ$32,1))</f>
        <v>2E-3</v>
      </c>
      <c r="K23" s="110">
        <f>INDEX('Lookup Values'!$BA$33:$BA$36,MATCH(D23,'Lookup Values'!$AZ$33:$AZ$36,1))</f>
        <v>1137</v>
      </c>
      <c r="L23" s="111">
        <f>INDEX('Lookup Values'!$BB$33:$BB$36,MATCH(D23,'Lookup Values'!$AZ$33:$AZ$36,1))</f>
        <v>0.13</v>
      </c>
      <c r="M23" s="107">
        <f>INDEX('Lookup Values'!$BC$29:$BC$32,MATCH($D23,'Lookup Values'!$AZ$29:$AZ$32,1))</f>
        <v>713</v>
      </c>
      <c r="N23" s="107">
        <f>INDEX('Lookup Values'!$BD$29:$BD$32,MATCH($D23,'Lookup Values'!$AZ$29:$AZ$32,1))</f>
        <v>8.1000000000000003E-2</v>
      </c>
      <c r="O23" s="107">
        <f>INDEX('Lookup Values'!$BC$33:$BC$36,MATCH($D23,'Lookup Values'!$AZ$29:$AZ$32,1))</f>
        <v>1766</v>
      </c>
      <c r="P23" s="107">
        <f>INDEX('Lookup Values'!$BD$33:$BD$36,MATCH($D23,'Lookup Values'!$AZ$29:$AZ$32,1))</f>
        <v>0.20200000000000001</v>
      </c>
      <c r="Q23" s="7"/>
      <c r="R23" s="7"/>
      <c r="S23" s="7"/>
      <c r="T23" s="7"/>
      <c r="U23" s="7"/>
      <c r="V23" s="7"/>
      <c r="W23" s="7"/>
    </row>
    <row r="24" spans="1:23" x14ac:dyDescent="0.3">
      <c r="A24" s="38">
        <v>9</v>
      </c>
      <c r="B24" s="40"/>
      <c r="C24" s="40"/>
      <c r="D24" s="40"/>
      <c r="E24" s="40"/>
      <c r="F24" s="37"/>
      <c r="G24" s="44" t="str">
        <f t="shared" si="0"/>
        <v/>
      </c>
      <c r="H24" s="31" t="str">
        <f t="shared" si="1"/>
        <v/>
      </c>
      <c r="I24" s="108">
        <f>INDEX('Lookup Values'!$BA$29:$BA$32,MATCH(D24,'Lookup Values'!$AZ$29:$AZ$32,1))</f>
        <v>16</v>
      </c>
      <c r="J24" s="108">
        <f>INDEX('Lookup Values'!$BB$29:$BB$32,MATCH(D24,'Lookup Values'!$AZ$29:$AZ$32,1))</f>
        <v>2E-3</v>
      </c>
      <c r="K24" s="110">
        <f>INDEX('Lookup Values'!$BA$33:$BA$36,MATCH(D24,'Lookup Values'!$AZ$33:$AZ$36,1))</f>
        <v>1137</v>
      </c>
      <c r="L24" s="111">
        <f>INDEX('Lookup Values'!$BB$33:$BB$36,MATCH(D24,'Lookup Values'!$AZ$33:$AZ$36,1))</f>
        <v>0.13</v>
      </c>
      <c r="M24" s="107">
        <f>INDEX('Lookup Values'!$BC$29:$BC$32,MATCH($D24,'Lookup Values'!$AZ$29:$AZ$32,1))</f>
        <v>713</v>
      </c>
      <c r="N24" s="107">
        <f>INDEX('Lookup Values'!$BD$29:$BD$32,MATCH($D24,'Lookup Values'!$AZ$29:$AZ$32,1))</f>
        <v>8.1000000000000003E-2</v>
      </c>
      <c r="O24" s="107">
        <f>INDEX('Lookup Values'!$BC$33:$BC$36,MATCH($D24,'Lookup Values'!$AZ$29:$AZ$32,1))</f>
        <v>1766</v>
      </c>
      <c r="P24" s="107">
        <f>INDEX('Lookup Values'!$BD$33:$BD$36,MATCH($D24,'Lookup Values'!$AZ$29:$AZ$32,1))</f>
        <v>0.20200000000000001</v>
      </c>
      <c r="Q24" s="7"/>
      <c r="R24" s="7"/>
      <c r="S24" s="7"/>
      <c r="T24" s="7"/>
      <c r="U24" s="7"/>
      <c r="V24" s="7"/>
      <c r="W24" s="7"/>
    </row>
    <row r="25" spans="1:23" x14ac:dyDescent="0.3">
      <c r="A25" s="38">
        <v>10</v>
      </c>
      <c r="B25" s="40"/>
      <c r="C25" s="40"/>
      <c r="D25" s="40"/>
      <c r="E25" s="40"/>
      <c r="F25" s="37"/>
      <c r="G25" s="44" t="str">
        <f t="shared" si="0"/>
        <v/>
      </c>
      <c r="H25" s="31" t="str">
        <f t="shared" si="1"/>
        <v/>
      </c>
      <c r="I25" s="108">
        <f>INDEX('Lookup Values'!$BA$29:$BA$32,MATCH(D25,'Lookup Values'!$AZ$29:$AZ$32,1))</f>
        <v>16</v>
      </c>
      <c r="J25" s="108">
        <f>INDEX('Lookup Values'!$BB$29:$BB$32,MATCH(D25,'Lookup Values'!$AZ$29:$AZ$32,1))</f>
        <v>2E-3</v>
      </c>
      <c r="K25" s="110">
        <f>INDEX('Lookup Values'!$BA$33:$BA$36,MATCH(D25,'Lookup Values'!$AZ$33:$AZ$36,1))</f>
        <v>1137</v>
      </c>
      <c r="L25" s="111">
        <f>INDEX('Lookup Values'!$BB$33:$BB$36,MATCH(D25,'Lookup Values'!$AZ$33:$AZ$36,1))</f>
        <v>0.13</v>
      </c>
      <c r="M25" s="107">
        <f>INDEX('Lookup Values'!$BC$29:$BC$32,MATCH($D25,'Lookup Values'!$AZ$29:$AZ$32,1))</f>
        <v>713</v>
      </c>
      <c r="N25" s="107">
        <f>INDEX('Lookup Values'!$BD$29:$BD$32,MATCH($D25,'Lookup Values'!$AZ$29:$AZ$32,1))</f>
        <v>8.1000000000000003E-2</v>
      </c>
      <c r="O25" s="107">
        <f>INDEX('Lookup Values'!$BC$33:$BC$36,MATCH($D25,'Lookup Values'!$AZ$29:$AZ$32,1))</f>
        <v>1766</v>
      </c>
      <c r="P25" s="107">
        <f>INDEX('Lookup Values'!$BD$33:$BD$36,MATCH($D25,'Lookup Values'!$AZ$29:$AZ$32,1))</f>
        <v>0.20200000000000001</v>
      </c>
      <c r="Q25" s="7"/>
      <c r="R25" s="7"/>
      <c r="S25" s="7"/>
      <c r="T25" s="7"/>
      <c r="U25" s="7"/>
      <c r="V25" s="7"/>
      <c r="W25" s="7"/>
    </row>
    <row r="26" spans="1:23" x14ac:dyDescent="0.3">
      <c r="A26" s="38">
        <v>11</v>
      </c>
      <c r="B26" s="40"/>
      <c r="C26" s="40"/>
      <c r="D26" s="40"/>
      <c r="E26" s="40"/>
      <c r="F26" s="37"/>
      <c r="G26" s="44" t="str">
        <f t="shared" si="0"/>
        <v/>
      </c>
      <c r="H26" s="31" t="str">
        <f t="shared" si="1"/>
        <v/>
      </c>
      <c r="I26" s="108">
        <f>INDEX('Lookup Values'!$BA$29:$BA$32,MATCH(D26,'Lookup Values'!$AZ$29:$AZ$32,1))</f>
        <v>16</v>
      </c>
      <c r="J26" s="108">
        <f>INDEX('Lookup Values'!$BB$29:$BB$32,MATCH(D26,'Lookup Values'!$AZ$29:$AZ$32,1))</f>
        <v>2E-3</v>
      </c>
      <c r="K26" s="110">
        <f>INDEX('Lookup Values'!$BA$33:$BA$36,MATCH(D26,'Lookup Values'!$AZ$33:$AZ$36,1))</f>
        <v>1137</v>
      </c>
      <c r="L26" s="111">
        <f>INDEX('Lookup Values'!$BB$33:$BB$36,MATCH(D26,'Lookup Values'!$AZ$33:$AZ$36,1))</f>
        <v>0.13</v>
      </c>
      <c r="M26" s="107">
        <f>INDEX('Lookup Values'!$BC$29:$BC$32,MATCH($D26,'Lookup Values'!$AZ$29:$AZ$32,1))</f>
        <v>713</v>
      </c>
      <c r="N26" s="107">
        <f>INDEX('Lookup Values'!$BD$29:$BD$32,MATCH($D26,'Lookup Values'!$AZ$29:$AZ$32,1))</f>
        <v>8.1000000000000003E-2</v>
      </c>
      <c r="O26" s="107">
        <f>INDEX('Lookup Values'!$BC$33:$BC$36,MATCH($D26,'Lookup Values'!$AZ$29:$AZ$32,1))</f>
        <v>1766</v>
      </c>
      <c r="P26" s="107">
        <f>INDEX('Lookup Values'!$BD$33:$BD$36,MATCH($D26,'Lookup Values'!$AZ$29:$AZ$32,1))</f>
        <v>0.20200000000000001</v>
      </c>
      <c r="Q26" s="7"/>
      <c r="R26" s="7"/>
      <c r="S26" s="7"/>
      <c r="T26" s="7"/>
      <c r="U26" s="7"/>
      <c r="V26" s="7"/>
      <c r="W26" s="7"/>
    </row>
    <row r="27" spans="1:23" x14ac:dyDescent="0.3">
      <c r="A27" s="38">
        <v>12</v>
      </c>
      <c r="B27" s="40"/>
      <c r="C27" s="40"/>
      <c r="D27" s="40"/>
      <c r="E27" s="40"/>
      <c r="F27" s="37"/>
      <c r="G27" s="44" t="str">
        <f t="shared" si="0"/>
        <v/>
      </c>
      <c r="H27" s="31" t="str">
        <f t="shared" si="1"/>
        <v/>
      </c>
      <c r="I27" s="108">
        <f>INDEX('Lookup Values'!$BA$29:$BA$32,MATCH(D27,'Lookup Values'!$AZ$29:$AZ$32,1))</f>
        <v>16</v>
      </c>
      <c r="J27" s="108">
        <f>INDEX('Lookup Values'!$BB$29:$BB$32,MATCH(D27,'Lookup Values'!$AZ$29:$AZ$32,1))</f>
        <v>2E-3</v>
      </c>
      <c r="K27" s="110">
        <f>INDEX('Lookup Values'!$BA$33:$BA$36,MATCH(D27,'Lookup Values'!$AZ$33:$AZ$36,1))</f>
        <v>1137</v>
      </c>
      <c r="L27" s="111">
        <f>INDEX('Lookup Values'!$BB$33:$BB$36,MATCH(D27,'Lookup Values'!$AZ$33:$AZ$36,1))</f>
        <v>0.13</v>
      </c>
      <c r="M27" s="107">
        <f>INDEX('Lookup Values'!$BC$29:$BC$32,MATCH($D27,'Lookup Values'!$AZ$29:$AZ$32,1))</f>
        <v>713</v>
      </c>
      <c r="N27" s="107">
        <f>INDEX('Lookup Values'!$BD$29:$BD$32,MATCH($D27,'Lookup Values'!$AZ$29:$AZ$32,1))</f>
        <v>8.1000000000000003E-2</v>
      </c>
      <c r="O27" s="107">
        <f>INDEX('Lookup Values'!$BC$33:$BC$36,MATCH($D27,'Lookup Values'!$AZ$29:$AZ$32,1))</f>
        <v>1766</v>
      </c>
      <c r="P27" s="107">
        <f>INDEX('Lookup Values'!$BD$33:$BD$36,MATCH($D27,'Lookup Values'!$AZ$29:$AZ$32,1))</f>
        <v>0.20200000000000001</v>
      </c>
      <c r="Q27" s="7"/>
      <c r="R27" s="7"/>
      <c r="S27" s="7"/>
      <c r="T27" s="7"/>
      <c r="U27" s="7"/>
      <c r="V27" s="7"/>
      <c r="W27" s="7"/>
    </row>
    <row r="28" spans="1:23" x14ac:dyDescent="0.3">
      <c r="A28" s="38">
        <v>13</v>
      </c>
      <c r="B28" s="40"/>
      <c r="C28" s="40"/>
      <c r="D28" s="40"/>
      <c r="E28" s="40"/>
      <c r="F28" s="37"/>
      <c r="G28" s="44" t="str">
        <f t="shared" si="0"/>
        <v/>
      </c>
      <c r="H28" s="31" t="str">
        <f t="shared" si="1"/>
        <v/>
      </c>
      <c r="I28" s="108">
        <f>INDEX('Lookup Values'!$BA$29:$BA$32,MATCH(D28,'Lookup Values'!$AZ$29:$AZ$32,1))</f>
        <v>16</v>
      </c>
      <c r="J28" s="108">
        <f>INDEX('Lookup Values'!$BB$29:$BB$32,MATCH(D28,'Lookup Values'!$AZ$29:$AZ$32,1))</f>
        <v>2E-3</v>
      </c>
      <c r="K28" s="110">
        <f>INDEX('Lookup Values'!$BA$33:$BA$36,MATCH(D28,'Lookup Values'!$AZ$33:$AZ$36,1))</f>
        <v>1137</v>
      </c>
      <c r="L28" s="111">
        <f>INDEX('Lookup Values'!$BB$33:$BB$36,MATCH(D28,'Lookup Values'!$AZ$33:$AZ$36,1))</f>
        <v>0.13</v>
      </c>
      <c r="M28" s="107">
        <f>INDEX('Lookup Values'!$BC$29:$BC$32,MATCH($D28,'Lookup Values'!$AZ$29:$AZ$32,1))</f>
        <v>713</v>
      </c>
      <c r="N28" s="107">
        <f>INDEX('Lookup Values'!$BD$29:$BD$32,MATCH($D28,'Lookup Values'!$AZ$29:$AZ$32,1))</f>
        <v>8.1000000000000003E-2</v>
      </c>
      <c r="O28" s="107">
        <f>INDEX('Lookup Values'!$BC$33:$BC$36,MATCH($D28,'Lookup Values'!$AZ$29:$AZ$32,1))</f>
        <v>1766</v>
      </c>
      <c r="P28" s="107">
        <f>INDEX('Lookup Values'!$BD$33:$BD$36,MATCH($D28,'Lookup Values'!$AZ$29:$AZ$32,1))</f>
        <v>0.20200000000000001</v>
      </c>
      <c r="Q28" s="7"/>
      <c r="R28" s="7"/>
      <c r="S28" s="7"/>
      <c r="T28" s="7"/>
      <c r="U28" s="7"/>
      <c r="V28" s="7"/>
      <c r="W28" s="7"/>
    </row>
    <row r="29" spans="1:23" x14ac:dyDescent="0.3">
      <c r="A29" s="38">
        <v>14</v>
      </c>
      <c r="B29" s="40"/>
      <c r="C29" s="40"/>
      <c r="D29" s="40"/>
      <c r="E29" s="40"/>
      <c r="F29" s="37"/>
      <c r="G29" s="44" t="str">
        <f t="shared" si="0"/>
        <v/>
      </c>
      <c r="H29" s="31" t="str">
        <f t="shared" si="1"/>
        <v/>
      </c>
      <c r="I29" s="108">
        <f>INDEX('Lookup Values'!$BA$29:$BA$32,MATCH(D29,'Lookup Values'!$AZ$29:$AZ$32,1))</f>
        <v>16</v>
      </c>
      <c r="J29" s="108">
        <f>INDEX('Lookup Values'!$BB$29:$BB$32,MATCH(D29,'Lookup Values'!$AZ$29:$AZ$32,1))</f>
        <v>2E-3</v>
      </c>
      <c r="K29" s="110">
        <f>INDEX('Lookup Values'!$BA$33:$BA$36,MATCH(D29,'Lookup Values'!$AZ$33:$AZ$36,1))</f>
        <v>1137</v>
      </c>
      <c r="L29" s="111">
        <f>INDEX('Lookup Values'!$BB$33:$BB$36,MATCH(D29,'Lookup Values'!$AZ$33:$AZ$36,1))</f>
        <v>0.13</v>
      </c>
      <c r="M29" s="107">
        <f>INDEX('Lookup Values'!$BC$29:$BC$32,MATCH($D29,'Lookup Values'!$AZ$29:$AZ$32,1))</f>
        <v>713</v>
      </c>
      <c r="N29" s="107">
        <f>INDEX('Lookup Values'!$BD$29:$BD$32,MATCH($D29,'Lookup Values'!$AZ$29:$AZ$32,1))</f>
        <v>8.1000000000000003E-2</v>
      </c>
      <c r="O29" s="107">
        <f>INDEX('Lookup Values'!$BC$33:$BC$36,MATCH($D29,'Lookup Values'!$AZ$29:$AZ$32,1))</f>
        <v>1766</v>
      </c>
      <c r="P29" s="107">
        <f>INDEX('Lookup Values'!$BD$33:$BD$36,MATCH($D29,'Lookup Values'!$AZ$29:$AZ$32,1))</f>
        <v>0.20200000000000001</v>
      </c>
      <c r="Q29" s="7"/>
      <c r="R29" s="7"/>
      <c r="S29" s="7"/>
      <c r="T29" s="7"/>
      <c r="U29" s="7"/>
      <c r="V29" s="7"/>
      <c r="W29" s="7"/>
    </row>
    <row r="30" spans="1:23" x14ac:dyDescent="0.3">
      <c r="A30" s="38">
        <v>15</v>
      </c>
      <c r="B30" s="40"/>
      <c r="C30" s="40"/>
      <c r="D30" s="40"/>
      <c r="E30" s="40"/>
      <c r="F30" s="37"/>
      <c r="G30" s="44" t="str">
        <f t="shared" si="0"/>
        <v/>
      </c>
      <c r="H30" s="31" t="str">
        <f t="shared" si="1"/>
        <v/>
      </c>
      <c r="I30" s="108">
        <f>INDEX('Lookup Values'!$BA$29:$BA$32,MATCH(D30,'Lookup Values'!$AZ$29:$AZ$32,1))</f>
        <v>16</v>
      </c>
      <c r="J30" s="108">
        <f>INDEX('Lookup Values'!$BB$29:$BB$32,MATCH(D30,'Lookup Values'!$AZ$29:$AZ$32,1))</f>
        <v>2E-3</v>
      </c>
      <c r="K30" s="110">
        <f>INDEX('Lookup Values'!$BA$33:$BA$36,MATCH(D30,'Lookup Values'!$AZ$33:$AZ$36,1))</f>
        <v>1137</v>
      </c>
      <c r="L30" s="111">
        <f>INDEX('Lookup Values'!$BB$33:$BB$36,MATCH(D30,'Lookup Values'!$AZ$33:$AZ$36,1))</f>
        <v>0.13</v>
      </c>
      <c r="M30" s="107">
        <f>INDEX('Lookup Values'!$BC$29:$BC$32,MATCH($D30,'Lookup Values'!$AZ$29:$AZ$32,1))</f>
        <v>713</v>
      </c>
      <c r="N30" s="107">
        <f>INDEX('Lookup Values'!$BD$29:$BD$32,MATCH($D30,'Lookup Values'!$AZ$29:$AZ$32,1))</f>
        <v>8.1000000000000003E-2</v>
      </c>
      <c r="O30" s="107">
        <f>INDEX('Lookup Values'!$BC$33:$BC$36,MATCH($D30,'Lookup Values'!$AZ$29:$AZ$32,1))</f>
        <v>1766</v>
      </c>
      <c r="P30" s="107">
        <f>INDEX('Lookup Values'!$BD$33:$BD$36,MATCH($D30,'Lookup Values'!$AZ$29:$AZ$32,1))</f>
        <v>0.20200000000000001</v>
      </c>
      <c r="Q30" s="7"/>
      <c r="R30" s="7"/>
      <c r="S30" s="7"/>
      <c r="T30" s="7"/>
      <c r="U30" s="7"/>
      <c r="V30" s="7"/>
      <c r="W30" s="7"/>
    </row>
    <row r="31" spans="1:23" x14ac:dyDescent="0.3">
      <c r="A31" s="38">
        <v>16</v>
      </c>
      <c r="B31" s="40"/>
      <c r="C31" s="40"/>
      <c r="D31" s="40"/>
      <c r="E31" s="40"/>
      <c r="F31" s="37"/>
      <c r="G31" s="44" t="str">
        <f t="shared" si="0"/>
        <v/>
      </c>
      <c r="H31" s="31" t="str">
        <f t="shared" si="1"/>
        <v/>
      </c>
      <c r="I31" s="108">
        <f>INDEX('Lookup Values'!$BA$29:$BA$32,MATCH(D31,'Lookup Values'!$AZ$29:$AZ$32,1))</f>
        <v>16</v>
      </c>
      <c r="J31" s="108">
        <f>INDEX('Lookup Values'!$BB$29:$BB$32,MATCH(D31,'Lookup Values'!$AZ$29:$AZ$32,1))</f>
        <v>2E-3</v>
      </c>
      <c r="K31" s="110">
        <f>INDEX('Lookup Values'!$BA$33:$BA$36,MATCH(D31,'Lookup Values'!$AZ$33:$AZ$36,1))</f>
        <v>1137</v>
      </c>
      <c r="L31" s="111">
        <f>INDEX('Lookup Values'!$BB$33:$BB$36,MATCH(D31,'Lookup Values'!$AZ$33:$AZ$36,1))</f>
        <v>0.13</v>
      </c>
      <c r="M31" s="107">
        <f>INDEX('Lookup Values'!$BC$29:$BC$32,MATCH($D31,'Lookup Values'!$AZ$29:$AZ$32,1))</f>
        <v>713</v>
      </c>
      <c r="N31" s="107">
        <f>INDEX('Lookup Values'!$BD$29:$BD$32,MATCH($D31,'Lookup Values'!$AZ$29:$AZ$32,1))</f>
        <v>8.1000000000000003E-2</v>
      </c>
      <c r="O31" s="107">
        <f>INDEX('Lookup Values'!$BC$33:$BC$36,MATCH($D31,'Lookup Values'!$AZ$29:$AZ$32,1))</f>
        <v>1766</v>
      </c>
      <c r="P31" s="107">
        <f>INDEX('Lookup Values'!$BD$33:$BD$36,MATCH($D31,'Lookup Values'!$AZ$29:$AZ$32,1))</f>
        <v>0.20200000000000001</v>
      </c>
      <c r="Q31" s="7"/>
      <c r="R31" s="7"/>
      <c r="S31" s="7"/>
      <c r="T31" s="7"/>
      <c r="U31" s="7"/>
      <c r="V31" s="7"/>
      <c r="W31" s="7"/>
    </row>
    <row r="32" spans="1:23" x14ac:dyDescent="0.3">
      <c r="A32" s="38">
        <v>17</v>
      </c>
      <c r="B32" s="40"/>
      <c r="C32" s="40"/>
      <c r="D32" s="40"/>
      <c r="E32" s="40"/>
      <c r="F32" s="37"/>
      <c r="G32" s="44" t="str">
        <f t="shared" si="0"/>
        <v/>
      </c>
      <c r="H32" s="31" t="str">
        <f t="shared" si="1"/>
        <v/>
      </c>
      <c r="I32" s="108">
        <f>INDEX('Lookup Values'!$BA$29:$BA$32,MATCH(D32,'Lookup Values'!$AZ$29:$AZ$32,1))</f>
        <v>16</v>
      </c>
      <c r="J32" s="108">
        <f>INDEX('Lookup Values'!$BB$29:$BB$32,MATCH(D32,'Lookup Values'!$AZ$29:$AZ$32,1))</f>
        <v>2E-3</v>
      </c>
      <c r="K32" s="110">
        <f>INDEX('Lookup Values'!$BA$33:$BA$36,MATCH(D32,'Lookup Values'!$AZ$33:$AZ$36,1))</f>
        <v>1137</v>
      </c>
      <c r="L32" s="111">
        <f>INDEX('Lookup Values'!$BB$33:$BB$36,MATCH(D32,'Lookup Values'!$AZ$33:$AZ$36,1))</f>
        <v>0.13</v>
      </c>
      <c r="M32" s="107">
        <f>INDEX('Lookup Values'!$BC$29:$BC$32,MATCH($D32,'Lookup Values'!$AZ$29:$AZ$32,1))</f>
        <v>713</v>
      </c>
      <c r="N32" s="107">
        <f>INDEX('Lookup Values'!$BD$29:$BD$32,MATCH($D32,'Lookup Values'!$AZ$29:$AZ$32,1))</f>
        <v>8.1000000000000003E-2</v>
      </c>
      <c r="O32" s="107">
        <f>INDEX('Lookup Values'!$BC$33:$BC$36,MATCH($D32,'Lookup Values'!$AZ$29:$AZ$32,1))</f>
        <v>1766</v>
      </c>
      <c r="P32" s="107">
        <f>INDEX('Lookup Values'!$BD$33:$BD$36,MATCH($D32,'Lookup Values'!$AZ$29:$AZ$32,1))</f>
        <v>0.20200000000000001</v>
      </c>
      <c r="Q32" s="7"/>
      <c r="R32" s="7"/>
      <c r="S32" s="7"/>
      <c r="T32" s="7"/>
      <c r="U32" s="7"/>
      <c r="V32" s="7"/>
      <c r="W32" s="7"/>
    </row>
    <row r="33" spans="1:23" x14ac:dyDescent="0.3">
      <c r="A33" s="38">
        <v>18</v>
      </c>
      <c r="B33" s="40"/>
      <c r="C33" s="40"/>
      <c r="D33" s="40"/>
      <c r="E33" s="40"/>
      <c r="F33" s="37"/>
      <c r="G33" s="44" t="str">
        <f t="shared" si="0"/>
        <v/>
      </c>
      <c r="H33" s="31" t="str">
        <f t="shared" si="1"/>
        <v/>
      </c>
      <c r="I33" s="108">
        <f>INDEX('Lookup Values'!$BA$29:$BA$32,MATCH(D33,'Lookup Values'!$AZ$29:$AZ$32,1))</f>
        <v>16</v>
      </c>
      <c r="J33" s="108">
        <f>INDEX('Lookup Values'!$BB$29:$BB$32,MATCH(D33,'Lookup Values'!$AZ$29:$AZ$32,1))</f>
        <v>2E-3</v>
      </c>
      <c r="K33" s="110">
        <f>INDEX('Lookup Values'!$BA$33:$BA$36,MATCH(D33,'Lookup Values'!$AZ$33:$AZ$36,1))</f>
        <v>1137</v>
      </c>
      <c r="L33" s="111">
        <f>INDEX('Lookup Values'!$BB$33:$BB$36,MATCH(D33,'Lookup Values'!$AZ$33:$AZ$36,1))</f>
        <v>0.13</v>
      </c>
      <c r="M33" s="107">
        <f>INDEX('Lookup Values'!$BC$29:$BC$32,MATCH($D33,'Lookup Values'!$AZ$29:$AZ$32,1))</f>
        <v>713</v>
      </c>
      <c r="N33" s="107">
        <f>INDEX('Lookup Values'!$BD$29:$BD$32,MATCH($D33,'Lookup Values'!$AZ$29:$AZ$32,1))</f>
        <v>8.1000000000000003E-2</v>
      </c>
      <c r="O33" s="107">
        <f>INDEX('Lookup Values'!$BC$33:$BC$36,MATCH($D33,'Lookup Values'!$AZ$29:$AZ$32,1))</f>
        <v>1766</v>
      </c>
      <c r="P33" s="107">
        <f>INDEX('Lookup Values'!$BD$33:$BD$36,MATCH($D33,'Lookup Values'!$AZ$29:$AZ$32,1))</f>
        <v>0.20200000000000001</v>
      </c>
      <c r="Q33" s="7"/>
      <c r="R33" s="7"/>
      <c r="S33" s="7"/>
      <c r="T33" s="7"/>
      <c r="U33" s="7"/>
      <c r="V33" s="7"/>
      <c r="W33" s="7"/>
    </row>
    <row r="34" spans="1:23" x14ac:dyDescent="0.3">
      <c r="A34" s="38">
        <v>19</v>
      </c>
      <c r="B34" s="40"/>
      <c r="C34" s="40"/>
      <c r="D34" s="40"/>
      <c r="E34" s="40"/>
      <c r="F34" s="37"/>
      <c r="G34" s="44" t="str">
        <f t="shared" si="0"/>
        <v/>
      </c>
      <c r="H34" s="31" t="str">
        <f t="shared" si="1"/>
        <v/>
      </c>
      <c r="I34" s="108">
        <f>INDEX('Lookup Values'!$BA$29:$BA$32,MATCH(D34,'Lookup Values'!$AZ$29:$AZ$32,1))</f>
        <v>16</v>
      </c>
      <c r="J34" s="108">
        <f>INDEX('Lookup Values'!$BB$29:$BB$32,MATCH(D34,'Lookup Values'!$AZ$29:$AZ$32,1))</f>
        <v>2E-3</v>
      </c>
      <c r="K34" s="110">
        <f>INDEX('Lookup Values'!$BA$33:$BA$36,MATCH(D34,'Lookup Values'!$AZ$33:$AZ$36,1))</f>
        <v>1137</v>
      </c>
      <c r="L34" s="111">
        <f>INDEX('Lookup Values'!$BB$33:$BB$36,MATCH(D34,'Lookup Values'!$AZ$33:$AZ$36,1))</f>
        <v>0.13</v>
      </c>
      <c r="M34" s="107">
        <f>INDEX('Lookup Values'!$BC$29:$BC$32,MATCH($D34,'Lookup Values'!$AZ$29:$AZ$32,1))</f>
        <v>713</v>
      </c>
      <c r="N34" s="107">
        <f>INDEX('Lookup Values'!$BD$29:$BD$32,MATCH($D34,'Lookup Values'!$AZ$29:$AZ$32,1))</f>
        <v>8.1000000000000003E-2</v>
      </c>
      <c r="O34" s="107">
        <f>INDEX('Lookup Values'!$BC$33:$BC$36,MATCH($D34,'Lookup Values'!$AZ$29:$AZ$32,1))</f>
        <v>1766</v>
      </c>
      <c r="P34" s="107">
        <f>INDEX('Lookup Values'!$BD$33:$BD$36,MATCH($D34,'Lookup Values'!$AZ$29:$AZ$32,1))</f>
        <v>0.20200000000000001</v>
      </c>
      <c r="Q34" s="7"/>
      <c r="R34" s="7"/>
      <c r="S34" s="7"/>
      <c r="T34" s="7"/>
      <c r="U34" s="7"/>
      <c r="V34" s="7"/>
      <c r="W34" s="7"/>
    </row>
    <row r="35" spans="1:23" x14ac:dyDescent="0.3">
      <c r="A35" s="38">
        <v>20</v>
      </c>
      <c r="B35" s="40"/>
      <c r="C35" s="40"/>
      <c r="D35" s="40"/>
      <c r="E35" s="40"/>
      <c r="F35" s="37"/>
      <c r="G35" s="44" t="str">
        <f t="shared" si="0"/>
        <v/>
      </c>
      <c r="H35" s="31" t="str">
        <f t="shared" si="1"/>
        <v/>
      </c>
      <c r="I35" s="108">
        <f>INDEX('Lookup Values'!$BA$29:$BA$32,MATCH(D35,'Lookup Values'!$AZ$29:$AZ$32,1))</f>
        <v>16</v>
      </c>
      <c r="J35" s="108">
        <f>INDEX('Lookup Values'!$BB$29:$BB$32,MATCH(D35,'Lookup Values'!$AZ$29:$AZ$32,1))</f>
        <v>2E-3</v>
      </c>
      <c r="K35" s="110">
        <f>INDEX('Lookup Values'!$BA$33:$BA$36,MATCH(D35,'Lookup Values'!$AZ$33:$AZ$36,1))</f>
        <v>1137</v>
      </c>
      <c r="L35" s="111">
        <f>INDEX('Lookup Values'!$BB$33:$BB$36,MATCH(D35,'Lookup Values'!$AZ$33:$AZ$36,1))</f>
        <v>0.13</v>
      </c>
      <c r="M35" s="107">
        <f>INDEX('Lookup Values'!$BC$29:$BC$32,MATCH($D35,'Lookup Values'!$AZ$29:$AZ$32,1))</f>
        <v>713</v>
      </c>
      <c r="N35" s="107">
        <f>INDEX('Lookup Values'!$BD$29:$BD$32,MATCH($D35,'Lookup Values'!$AZ$29:$AZ$32,1))</f>
        <v>8.1000000000000003E-2</v>
      </c>
      <c r="O35" s="107">
        <f>INDEX('Lookup Values'!$BC$33:$BC$36,MATCH($D35,'Lookup Values'!$AZ$29:$AZ$32,1))</f>
        <v>1766</v>
      </c>
      <c r="P35" s="107">
        <f>INDEX('Lookup Values'!$BD$33:$BD$36,MATCH($D35,'Lookup Values'!$AZ$29:$AZ$32,1))</f>
        <v>0.20200000000000001</v>
      </c>
      <c r="Q35" s="7"/>
      <c r="R35" s="7"/>
      <c r="S35" s="7"/>
      <c r="T35" s="7"/>
      <c r="U35" s="7"/>
      <c r="V35" s="7"/>
      <c r="W35" s="7"/>
    </row>
    <row r="36" spans="1:23" x14ac:dyDescent="0.3">
      <c r="A36" s="38" t="s">
        <v>114</v>
      </c>
      <c r="B36" s="40" t="str">
        <f>IF(SUM(B16:B35)=0,"",SUM(B16:B35))</f>
        <v/>
      </c>
      <c r="C36" s="40"/>
      <c r="D36" s="40"/>
      <c r="E36" s="40"/>
      <c r="F36" s="37"/>
      <c r="G36" s="44" t="str">
        <f>IF(IFERROR(SUM(G16:G35),"")=0,"",IFERROR(SUM(G16:G35),""))</f>
        <v/>
      </c>
      <c r="H36" s="45" t="str">
        <f>IF(IFERROR(SUM(H16:H35),"")=0,"",IFERROR(SUM(H16:H35),""))</f>
        <v/>
      </c>
      <c r="I36" s="6"/>
      <c r="J36" s="26"/>
      <c r="K36" s="26"/>
      <c r="L36" s="26"/>
      <c r="M36" s="7"/>
      <c r="N36" s="7"/>
      <c r="O36" s="7"/>
      <c r="P36" s="7"/>
      <c r="Q36" s="7"/>
      <c r="R36" s="7"/>
      <c r="S36" s="7"/>
      <c r="T36" s="7"/>
      <c r="U36" s="7"/>
      <c r="V36" s="7"/>
      <c r="W36" s="7"/>
    </row>
    <row r="37" spans="1:23" x14ac:dyDescent="0.3">
      <c r="A37" s="23"/>
      <c r="B37" s="24"/>
      <c r="C37" s="25"/>
      <c r="D37" s="25"/>
      <c r="E37" s="25"/>
      <c r="F37" s="32"/>
      <c r="G37" s="32"/>
      <c r="H37" s="26"/>
      <c r="I37" s="26"/>
      <c r="J37" s="26"/>
      <c r="K37" s="7"/>
      <c r="L37" s="7"/>
      <c r="M37" s="7"/>
      <c r="N37" s="7"/>
      <c r="O37" s="7"/>
      <c r="P37" s="7"/>
      <c r="Q37" s="7"/>
      <c r="R37" s="7"/>
      <c r="S37" s="7"/>
      <c r="T37" s="7"/>
      <c r="U37" s="7"/>
      <c r="V37" s="7"/>
      <c r="W37" s="7"/>
    </row>
    <row r="38" spans="1:23" x14ac:dyDescent="0.3">
      <c r="A38" s="141" t="s">
        <v>115</v>
      </c>
      <c r="B38" s="142"/>
      <c r="C38" s="142"/>
      <c r="D38" s="142"/>
      <c r="E38" s="142"/>
      <c r="F38" s="142"/>
      <c r="G38" s="142"/>
      <c r="H38" s="142"/>
      <c r="I38" s="7"/>
      <c r="J38" s="7"/>
      <c r="K38" s="7"/>
      <c r="L38" s="7"/>
      <c r="M38" s="7"/>
      <c r="N38" s="7"/>
      <c r="O38" s="7"/>
      <c r="P38" s="7"/>
      <c r="Q38" s="7"/>
      <c r="R38" s="7"/>
      <c r="S38" s="7"/>
      <c r="T38" s="7"/>
      <c r="U38" s="7"/>
      <c r="V38" s="7"/>
      <c r="W38" s="7"/>
    </row>
    <row r="39" spans="1:23" ht="16.2" thickBot="1" x14ac:dyDescent="0.35">
      <c r="A39" s="7"/>
      <c r="B39" s="7"/>
      <c r="C39" s="7"/>
      <c r="D39" s="7"/>
      <c r="E39" s="7"/>
      <c r="F39" s="7"/>
      <c r="G39" s="7"/>
      <c r="H39" s="7"/>
      <c r="I39" s="7"/>
      <c r="K39" s="7"/>
      <c r="L39" s="7"/>
      <c r="M39" s="7"/>
      <c r="N39" s="7"/>
      <c r="O39" s="7"/>
      <c r="P39" s="7"/>
      <c r="Q39" s="7"/>
      <c r="R39" s="7"/>
      <c r="S39" s="7"/>
      <c r="T39" s="7"/>
      <c r="U39" s="7"/>
      <c r="V39" s="7"/>
      <c r="W39" s="7"/>
    </row>
    <row r="40" spans="1:23" x14ac:dyDescent="0.3">
      <c r="A40" s="7"/>
      <c r="B40" s="136" t="str">
        <f>A2&amp;" kW Savings"</f>
        <v>Solid and Glass Door Reach-ins  kW Savings</v>
      </c>
      <c r="C40" s="137"/>
      <c r="D40" s="137"/>
      <c r="E40" s="33" t="str">
        <f>IF(G36="","",G36)</f>
        <v/>
      </c>
      <c r="F40" s="7"/>
      <c r="G40" s="7"/>
      <c r="H40" s="7"/>
      <c r="I40" s="7"/>
      <c r="J40" s="7"/>
      <c r="K40" s="7"/>
      <c r="L40" s="7"/>
      <c r="M40" s="7"/>
      <c r="N40" s="7"/>
      <c r="O40" s="7"/>
      <c r="P40" s="7"/>
      <c r="Q40" s="7"/>
      <c r="R40" s="7"/>
      <c r="S40" s="7"/>
      <c r="T40" s="7"/>
      <c r="U40" s="7"/>
      <c r="V40" s="7"/>
      <c r="W40" s="7"/>
    </row>
    <row r="41" spans="1:23" ht="16.2" thickBot="1" x14ac:dyDescent="0.35">
      <c r="A41" s="7"/>
      <c r="B41" s="138" t="str">
        <f>A2&amp;" kWh Savings"</f>
        <v>Solid and Glass Door Reach-ins  kWh Savings</v>
      </c>
      <c r="C41" s="139"/>
      <c r="D41" s="140"/>
      <c r="E41" s="34" t="str">
        <f>IF(H36="","",H36)</f>
        <v/>
      </c>
      <c r="F41" s="7"/>
      <c r="G41" s="7"/>
      <c r="H41" s="7"/>
      <c r="I41" s="7"/>
      <c r="J41" s="7"/>
      <c r="K41" s="7"/>
      <c r="L41" s="7"/>
      <c r="M41" s="7"/>
      <c r="N41" s="7"/>
      <c r="O41" s="7"/>
      <c r="P41" s="7"/>
      <c r="Q41" s="7"/>
      <c r="R41" s="7"/>
      <c r="S41" s="7"/>
      <c r="T41" s="7"/>
      <c r="U41" s="7"/>
      <c r="V41" s="7"/>
      <c r="W41" s="7"/>
    </row>
    <row r="42" spans="1:23" ht="10.5" customHeight="1" x14ac:dyDescent="0.3">
      <c r="A42" s="23"/>
      <c r="B42" s="35"/>
      <c r="C42" s="35"/>
      <c r="D42" s="35"/>
      <c r="E42" s="35"/>
      <c r="F42" s="35"/>
      <c r="G42" s="35"/>
      <c r="H42" s="35"/>
      <c r="I42" s="35"/>
      <c r="J42" s="35"/>
      <c r="K42" s="7"/>
      <c r="L42" s="7"/>
      <c r="M42" s="7"/>
      <c r="N42" s="7"/>
      <c r="O42" s="7"/>
      <c r="P42" s="7"/>
      <c r="Q42" s="7"/>
      <c r="R42" s="7"/>
      <c r="S42" s="7"/>
      <c r="T42" s="7"/>
      <c r="U42" s="7"/>
      <c r="V42" s="7"/>
      <c r="W42" s="7"/>
    </row>
    <row r="43" spans="1:23" x14ac:dyDescent="0.3">
      <c r="A43" s="23"/>
      <c r="B43" s="35"/>
      <c r="C43" s="35"/>
      <c r="D43" s="35"/>
      <c r="E43" s="35"/>
      <c r="F43" s="35"/>
      <c r="G43" s="35"/>
      <c r="H43" s="35"/>
      <c r="I43" s="35"/>
      <c r="J43" s="35"/>
      <c r="K43" s="7"/>
      <c r="L43" s="7"/>
      <c r="M43" s="7"/>
      <c r="N43" s="7"/>
      <c r="O43" s="7"/>
      <c r="P43" s="7"/>
      <c r="Q43" s="7"/>
      <c r="R43" s="7"/>
      <c r="S43" s="7"/>
      <c r="T43" s="7"/>
      <c r="U43" s="7"/>
      <c r="V43" s="7"/>
      <c r="W43" s="7"/>
    </row>
    <row r="44" spans="1:23" x14ac:dyDescent="0.3">
      <c r="A44" s="24"/>
      <c r="B44" s="7"/>
      <c r="C44" s="7"/>
      <c r="D44" s="7"/>
      <c r="E44" s="7"/>
      <c r="F44" s="7"/>
      <c r="G44" s="7"/>
      <c r="H44" s="7"/>
      <c r="I44" s="7"/>
      <c r="J44" s="7"/>
      <c r="K44" s="7"/>
      <c r="L44" s="7"/>
      <c r="M44" s="7"/>
      <c r="N44" s="7"/>
      <c r="O44" s="7"/>
      <c r="P44" s="7"/>
      <c r="Q44" s="7"/>
      <c r="R44" s="7"/>
      <c r="S44" s="7"/>
      <c r="T44" s="7"/>
      <c r="U44" s="7"/>
      <c r="V44" s="7"/>
      <c r="W44" s="7"/>
    </row>
    <row r="45" spans="1:23" x14ac:dyDescent="0.3">
      <c r="A45" s="24"/>
      <c r="B45" s="7"/>
      <c r="C45" s="7"/>
      <c r="D45" s="7"/>
      <c r="E45" s="7"/>
      <c r="F45" s="7"/>
      <c r="G45" s="7"/>
      <c r="H45" s="7"/>
      <c r="I45" s="7"/>
      <c r="J45" s="7"/>
      <c r="K45" s="7"/>
      <c r="L45" s="7"/>
      <c r="M45" s="7"/>
      <c r="N45" s="7"/>
      <c r="O45" s="7"/>
      <c r="P45" s="7"/>
      <c r="Q45" s="7"/>
      <c r="R45" s="7"/>
      <c r="S45" s="7"/>
      <c r="T45" s="7"/>
      <c r="U45" s="7"/>
      <c r="V45" s="7"/>
      <c r="W45" s="7"/>
    </row>
    <row r="46" spans="1:23" x14ac:dyDescent="0.3">
      <c r="A46" s="24"/>
      <c r="B46" s="7"/>
      <c r="C46" s="7"/>
      <c r="D46" s="7"/>
      <c r="E46" s="7"/>
      <c r="F46" s="7"/>
      <c r="G46" s="7"/>
      <c r="H46" s="7"/>
      <c r="I46" s="7"/>
      <c r="J46" s="7"/>
      <c r="K46" s="7"/>
      <c r="L46" s="7"/>
      <c r="M46" s="7"/>
      <c r="N46" s="7"/>
      <c r="O46" s="7"/>
      <c r="P46" s="7"/>
      <c r="Q46" s="7"/>
      <c r="R46" s="7"/>
      <c r="S46" s="7"/>
      <c r="T46" s="7"/>
      <c r="U46" s="7"/>
      <c r="V46" s="7"/>
      <c r="W46" s="7"/>
    </row>
    <row r="47" spans="1:23" x14ac:dyDescent="0.3">
      <c r="A47" s="24"/>
      <c r="B47" s="7"/>
      <c r="C47" s="7"/>
      <c r="D47" s="7"/>
      <c r="E47" s="7"/>
      <c r="F47" s="7"/>
      <c r="G47" s="7"/>
      <c r="H47" s="7"/>
      <c r="I47" s="7"/>
      <c r="J47" s="7"/>
      <c r="K47" s="7"/>
      <c r="L47" s="7"/>
      <c r="M47" s="7"/>
      <c r="N47" s="7"/>
      <c r="O47" s="7"/>
      <c r="P47" s="7"/>
      <c r="Q47" s="7"/>
      <c r="R47" s="7"/>
      <c r="S47" s="7"/>
      <c r="T47" s="7"/>
      <c r="U47" s="7"/>
      <c r="V47" s="7"/>
      <c r="W47" s="7"/>
    </row>
    <row r="48" spans="1:23" hidden="1" x14ac:dyDescent="0.3">
      <c r="A48" s="24"/>
      <c r="B48" s="36" t="s">
        <v>116</v>
      </c>
      <c r="C48" s="24"/>
      <c r="D48" s="36" t="s">
        <v>117</v>
      </c>
      <c r="E48" s="36"/>
      <c r="F48" s="24"/>
      <c r="G48" s="24"/>
      <c r="H48" s="24"/>
      <c r="I48" s="24"/>
      <c r="J48" s="7"/>
      <c r="K48" s="7"/>
      <c r="L48" s="7"/>
      <c r="M48" s="7"/>
      <c r="N48" s="7"/>
      <c r="O48" s="7"/>
      <c r="P48" s="7"/>
      <c r="Q48" s="7"/>
      <c r="R48" s="7"/>
      <c r="S48" s="7"/>
      <c r="T48" s="7"/>
      <c r="U48" s="7"/>
      <c r="V48" s="7"/>
      <c r="W48" s="7"/>
    </row>
    <row r="49" spans="1:23" hidden="1" x14ac:dyDescent="0.3">
      <c r="A49" s="24"/>
      <c r="B49" s="24" t="s">
        <v>118</v>
      </c>
      <c r="C49" s="24"/>
      <c r="D49" s="24">
        <v>1</v>
      </c>
      <c r="E49" s="24"/>
      <c r="F49" s="24"/>
      <c r="G49" s="24"/>
      <c r="H49" s="24"/>
      <c r="I49" s="24"/>
      <c r="J49" s="24"/>
      <c r="K49" s="7"/>
      <c r="L49" s="7"/>
      <c r="M49" s="7"/>
      <c r="N49" s="7"/>
      <c r="O49" s="7"/>
      <c r="P49" s="7"/>
      <c r="Q49" s="7"/>
      <c r="R49" s="7"/>
      <c r="S49" s="7"/>
      <c r="T49" s="7"/>
      <c r="U49" s="7"/>
      <c r="V49" s="7"/>
      <c r="W49" s="7"/>
    </row>
    <row r="50" spans="1:23" hidden="1" x14ac:dyDescent="0.3">
      <c r="A50" s="24"/>
      <c r="B50" s="24" t="s">
        <v>119</v>
      </c>
      <c r="C50" s="24"/>
      <c r="D50" s="24">
        <v>2</v>
      </c>
      <c r="E50" s="24"/>
      <c r="F50" s="24"/>
      <c r="G50" s="24"/>
      <c r="H50" s="24"/>
      <c r="I50" s="24"/>
      <c r="J50" s="24"/>
      <c r="K50" s="7"/>
      <c r="L50" s="7"/>
      <c r="M50" s="7"/>
      <c r="N50" s="7"/>
      <c r="O50" s="7"/>
      <c r="P50" s="7"/>
      <c r="Q50" s="7"/>
      <c r="R50" s="7"/>
      <c r="S50" s="7"/>
      <c r="T50" s="7"/>
      <c r="U50" s="7"/>
      <c r="V50" s="7"/>
      <c r="W50" s="7"/>
    </row>
    <row r="51" spans="1:23" hidden="1" x14ac:dyDescent="0.3">
      <c r="A51" s="24"/>
      <c r="B51" s="24" t="s">
        <v>120</v>
      </c>
      <c r="C51" s="24"/>
      <c r="D51" s="24">
        <v>3</v>
      </c>
      <c r="E51" s="24"/>
      <c r="F51" s="24"/>
      <c r="G51" s="24"/>
      <c r="H51" s="24"/>
      <c r="I51" s="24"/>
      <c r="J51" s="24"/>
      <c r="K51" s="7"/>
      <c r="L51" s="7"/>
      <c r="M51" s="7"/>
      <c r="N51" s="7"/>
      <c r="O51" s="7"/>
      <c r="P51" s="7"/>
      <c r="Q51" s="7"/>
      <c r="R51" s="7"/>
      <c r="S51" s="7"/>
      <c r="T51" s="7"/>
      <c r="U51" s="7"/>
      <c r="V51" s="7"/>
      <c r="W51" s="7"/>
    </row>
    <row r="52" spans="1:23" hidden="1" x14ac:dyDescent="0.3">
      <c r="A52" s="7"/>
      <c r="B52" s="24" t="s">
        <v>121</v>
      </c>
      <c r="C52" s="24"/>
      <c r="D52" s="24"/>
      <c r="E52" s="24"/>
      <c r="F52" s="24"/>
      <c r="G52" s="24"/>
      <c r="H52" s="24"/>
      <c r="I52" s="24"/>
      <c r="J52" s="24"/>
      <c r="K52" s="7"/>
      <c r="L52" s="7"/>
      <c r="M52" s="7"/>
      <c r="N52" s="7"/>
      <c r="O52" s="7"/>
      <c r="P52" s="7"/>
      <c r="Q52" s="7"/>
      <c r="R52" s="7"/>
      <c r="S52" s="7"/>
      <c r="T52" s="7"/>
      <c r="U52" s="7"/>
      <c r="V52" s="7"/>
      <c r="W52" s="7"/>
    </row>
    <row r="53" spans="1:23" hidden="1" x14ac:dyDescent="0.3">
      <c r="A53" s="7"/>
      <c r="B53" s="24" t="s">
        <v>122</v>
      </c>
      <c r="C53" s="24"/>
      <c r="D53" s="24"/>
      <c r="E53" s="24"/>
      <c r="F53" s="24"/>
      <c r="G53" s="24"/>
      <c r="H53" s="24"/>
      <c r="I53" s="24"/>
      <c r="J53" s="24"/>
      <c r="K53" s="7"/>
      <c r="L53" s="7"/>
      <c r="M53" s="7"/>
      <c r="N53" s="7"/>
      <c r="O53" s="7"/>
      <c r="P53" s="7"/>
      <c r="Q53" s="7"/>
      <c r="R53" s="7"/>
      <c r="S53" s="7"/>
      <c r="T53" s="7"/>
      <c r="U53" s="7"/>
      <c r="V53" s="7"/>
      <c r="W53" s="7"/>
    </row>
    <row r="54" spans="1:23" hidden="1" x14ac:dyDescent="0.3">
      <c r="A54" s="7"/>
      <c r="B54" s="24" t="s">
        <v>123</v>
      </c>
      <c r="C54" s="24"/>
      <c r="D54" s="24"/>
      <c r="E54" s="24"/>
      <c r="F54" s="24"/>
      <c r="G54" s="24"/>
      <c r="H54" s="24"/>
      <c r="I54" s="24"/>
      <c r="J54" s="24"/>
      <c r="K54" s="7"/>
      <c r="L54" s="7"/>
      <c r="M54" s="7"/>
      <c r="N54" s="7"/>
      <c r="O54" s="7"/>
      <c r="P54" s="7"/>
      <c r="Q54" s="7"/>
      <c r="R54" s="7"/>
      <c r="S54" s="7"/>
      <c r="T54" s="7"/>
      <c r="U54" s="7"/>
      <c r="V54" s="7"/>
      <c r="W54" s="7"/>
    </row>
    <row r="55" spans="1:23" hidden="1" x14ac:dyDescent="0.3">
      <c r="A55" s="7"/>
      <c r="B55" s="24" t="s">
        <v>124</v>
      </c>
      <c r="C55" s="24"/>
      <c r="D55" s="24"/>
      <c r="E55" s="24"/>
      <c r="F55" s="24"/>
      <c r="G55" s="24"/>
      <c r="H55" s="24"/>
      <c r="I55" s="24"/>
      <c r="J55" s="24"/>
      <c r="K55" s="7"/>
      <c r="L55" s="7"/>
      <c r="M55" s="7"/>
      <c r="N55" s="7"/>
      <c r="O55" s="7"/>
      <c r="P55" s="7"/>
      <c r="Q55" s="7"/>
      <c r="R55" s="7"/>
      <c r="S55" s="7"/>
      <c r="T55" s="7"/>
      <c r="U55" s="7"/>
      <c r="V55" s="7"/>
      <c r="W55" s="7"/>
    </row>
    <row r="56" spans="1:23" hidden="1" x14ac:dyDescent="0.3">
      <c r="A56" s="7"/>
      <c r="B56" s="24" t="s">
        <v>125</v>
      </c>
      <c r="C56" s="24"/>
      <c r="D56" s="24"/>
      <c r="E56" s="24"/>
      <c r="F56" s="24"/>
      <c r="G56" s="24"/>
      <c r="H56" s="24"/>
      <c r="I56" s="24"/>
      <c r="J56" s="24"/>
      <c r="K56" s="7"/>
      <c r="L56" s="7"/>
      <c r="M56" s="7"/>
      <c r="N56" s="7"/>
      <c r="O56" s="7"/>
      <c r="P56" s="7"/>
      <c r="Q56" s="7"/>
      <c r="R56" s="7"/>
      <c r="S56" s="7"/>
      <c r="T56" s="7"/>
      <c r="U56" s="7"/>
      <c r="V56" s="7"/>
      <c r="W56" s="7"/>
    </row>
    <row r="57" spans="1:23" hidden="1" x14ac:dyDescent="0.3">
      <c r="A57" s="7"/>
      <c r="B57" s="7" t="s">
        <v>126</v>
      </c>
      <c r="C57" s="7"/>
      <c r="D57" s="7"/>
      <c r="E57" s="7"/>
      <c r="F57" s="7"/>
      <c r="G57" s="7"/>
      <c r="H57" s="7"/>
      <c r="I57" s="7"/>
      <c r="J57" s="7"/>
      <c r="K57" s="7"/>
      <c r="L57" s="7"/>
      <c r="M57" s="7"/>
      <c r="N57" s="7"/>
      <c r="O57" s="7"/>
      <c r="P57" s="7"/>
      <c r="Q57" s="7"/>
      <c r="R57" s="7"/>
      <c r="S57" s="7"/>
      <c r="T57" s="7"/>
      <c r="U57" s="7"/>
      <c r="V57" s="7"/>
      <c r="W57" s="7"/>
    </row>
    <row r="58" spans="1:23" x14ac:dyDescent="0.3">
      <c r="A58" s="7"/>
      <c r="B58" s="7"/>
      <c r="C58" s="7"/>
      <c r="D58" s="7"/>
      <c r="E58" s="7"/>
      <c r="F58" s="7"/>
      <c r="G58" s="7"/>
      <c r="H58" s="7"/>
      <c r="I58" s="7"/>
      <c r="J58" s="7"/>
      <c r="K58" s="7"/>
      <c r="L58" s="7"/>
      <c r="M58" s="7"/>
      <c r="N58" s="7"/>
      <c r="O58" s="7"/>
      <c r="P58" s="7"/>
      <c r="Q58" s="7"/>
      <c r="R58" s="7"/>
      <c r="S58" s="7"/>
      <c r="T58" s="7"/>
      <c r="U58" s="7"/>
      <c r="V58" s="7"/>
      <c r="W58" s="7"/>
    </row>
    <row r="59" spans="1:23" x14ac:dyDescent="0.3">
      <c r="A59" s="7"/>
      <c r="B59" s="7"/>
      <c r="C59" s="7"/>
      <c r="D59" s="7"/>
      <c r="E59" s="7"/>
      <c r="F59" s="7"/>
      <c r="G59" s="7"/>
      <c r="H59" s="7"/>
      <c r="I59" s="7"/>
      <c r="J59" s="7"/>
      <c r="K59" s="7"/>
      <c r="L59" s="7"/>
      <c r="M59" s="7"/>
      <c r="N59" s="7"/>
      <c r="O59" s="7"/>
      <c r="P59" s="7"/>
      <c r="Q59" s="7"/>
      <c r="R59" s="7"/>
      <c r="S59" s="7"/>
      <c r="T59" s="7"/>
      <c r="U59" s="7"/>
      <c r="V59" s="7"/>
      <c r="W59" s="7"/>
    </row>
    <row r="60" spans="1:23" x14ac:dyDescent="0.3">
      <c r="A60" s="7"/>
      <c r="B60" s="7"/>
      <c r="C60" s="7"/>
      <c r="D60" s="7"/>
      <c r="E60" s="7"/>
      <c r="F60" s="7"/>
      <c r="G60" s="7"/>
      <c r="H60" s="7"/>
      <c r="I60" s="7"/>
      <c r="J60" s="7"/>
      <c r="K60" s="7"/>
      <c r="L60" s="7"/>
      <c r="M60" s="7"/>
      <c r="N60" s="7"/>
      <c r="O60" s="7"/>
      <c r="P60" s="7"/>
      <c r="Q60" s="7"/>
      <c r="R60" s="7"/>
      <c r="S60" s="7"/>
      <c r="T60" s="7"/>
      <c r="U60" s="7"/>
      <c r="V60" s="7"/>
      <c r="W60" s="7"/>
    </row>
    <row r="61" spans="1:23" x14ac:dyDescent="0.3">
      <c r="A61" s="7"/>
      <c r="B61" s="7"/>
      <c r="C61" s="7"/>
      <c r="D61" s="7"/>
      <c r="E61" s="7"/>
      <c r="F61" s="7"/>
      <c r="G61" s="7"/>
      <c r="H61" s="7"/>
      <c r="I61" s="7"/>
      <c r="J61" s="7"/>
      <c r="K61" s="7"/>
      <c r="L61" s="7"/>
      <c r="M61" s="7"/>
      <c r="N61" s="7"/>
      <c r="O61" s="7"/>
      <c r="P61" s="7"/>
      <c r="Q61" s="7"/>
      <c r="R61" s="7"/>
      <c r="S61" s="7"/>
      <c r="T61" s="7"/>
      <c r="U61" s="7"/>
      <c r="V61" s="7"/>
      <c r="W61" s="7"/>
    </row>
    <row r="62" spans="1:23" x14ac:dyDescent="0.3">
      <c r="A62" s="7"/>
      <c r="B62" s="7"/>
      <c r="C62" s="7"/>
      <c r="D62" s="7"/>
      <c r="E62" s="7"/>
      <c r="F62" s="7"/>
      <c r="G62" s="7"/>
      <c r="H62" s="7"/>
      <c r="I62" s="7"/>
      <c r="J62" s="7"/>
      <c r="K62" s="7"/>
      <c r="L62" s="7"/>
      <c r="M62" s="7"/>
      <c r="N62" s="7"/>
      <c r="O62" s="7"/>
      <c r="P62" s="7"/>
      <c r="Q62" s="7"/>
      <c r="R62" s="7"/>
      <c r="S62" s="7"/>
      <c r="T62" s="7"/>
      <c r="U62" s="7"/>
      <c r="V62" s="7"/>
      <c r="W62" s="7"/>
    </row>
    <row r="63" spans="1:23" x14ac:dyDescent="0.3">
      <c r="A63" s="7"/>
      <c r="B63" s="7"/>
      <c r="C63" s="7"/>
      <c r="D63" s="7"/>
      <c r="E63" s="7"/>
      <c r="F63" s="7"/>
      <c r="G63" s="7"/>
      <c r="H63" s="7"/>
      <c r="I63" s="7"/>
      <c r="J63" s="7"/>
      <c r="K63" s="7"/>
      <c r="L63" s="7"/>
      <c r="M63" s="7"/>
      <c r="N63" s="7"/>
      <c r="O63" s="7"/>
      <c r="P63" s="7"/>
      <c r="Q63" s="7"/>
      <c r="R63" s="7"/>
      <c r="S63" s="7"/>
      <c r="T63" s="7"/>
      <c r="U63" s="7"/>
      <c r="V63" s="7"/>
      <c r="W63" s="7"/>
    </row>
    <row r="64" spans="1:23" x14ac:dyDescent="0.3">
      <c r="A64" s="7"/>
      <c r="B64" s="7"/>
      <c r="C64" s="7"/>
      <c r="D64" s="7"/>
      <c r="E64" s="7"/>
      <c r="F64" s="7"/>
      <c r="G64" s="7"/>
      <c r="H64" s="7"/>
      <c r="I64" s="7"/>
      <c r="J64" s="7"/>
      <c r="K64" s="7"/>
      <c r="L64" s="7"/>
      <c r="M64" s="7"/>
      <c r="N64" s="7"/>
      <c r="O64" s="7"/>
      <c r="P64" s="7"/>
      <c r="Q64" s="7"/>
      <c r="R64" s="7"/>
      <c r="S64" s="7"/>
      <c r="T64" s="7"/>
      <c r="U64" s="7"/>
      <c r="V64" s="7"/>
      <c r="W64" s="7"/>
    </row>
    <row r="65" spans="1:23" x14ac:dyDescent="0.3">
      <c r="A65" s="7"/>
      <c r="B65" s="7"/>
      <c r="C65" s="7"/>
      <c r="D65" s="7"/>
      <c r="E65" s="7"/>
      <c r="F65" s="7"/>
      <c r="G65" s="7"/>
      <c r="H65" s="7"/>
      <c r="I65" s="7"/>
      <c r="J65" s="7"/>
      <c r="K65" s="7"/>
      <c r="L65" s="7"/>
      <c r="M65" s="7"/>
      <c r="N65" s="7"/>
      <c r="O65" s="7"/>
      <c r="P65" s="7"/>
      <c r="Q65" s="7"/>
      <c r="R65" s="7"/>
      <c r="S65" s="7"/>
      <c r="T65" s="7"/>
      <c r="U65" s="7"/>
      <c r="V65" s="7"/>
      <c r="W65" s="7"/>
    </row>
    <row r="66" spans="1:23" x14ac:dyDescent="0.3">
      <c r="A66" s="7"/>
      <c r="B66" s="7"/>
      <c r="C66" s="7"/>
      <c r="D66" s="7"/>
      <c r="E66" s="7"/>
      <c r="F66" s="7"/>
      <c r="G66" s="7"/>
      <c r="H66" s="7"/>
      <c r="I66" s="7"/>
      <c r="J66" s="7"/>
      <c r="K66" s="7"/>
      <c r="L66" s="7"/>
      <c r="M66" s="7"/>
      <c r="N66" s="7"/>
      <c r="O66" s="7"/>
      <c r="P66" s="7"/>
      <c r="Q66" s="7"/>
      <c r="R66" s="7"/>
      <c r="S66" s="7"/>
      <c r="T66" s="7"/>
      <c r="U66" s="7"/>
      <c r="V66" s="7"/>
      <c r="W66" s="7"/>
    </row>
    <row r="67" spans="1:23" x14ac:dyDescent="0.3">
      <c r="A67" s="7"/>
      <c r="B67" s="7"/>
      <c r="C67" s="7"/>
      <c r="D67" s="7"/>
      <c r="E67" s="7"/>
      <c r="F67" s="7"/>
      <c r="G67" s="7"/>
      <c r="H67" s="7"/>
      <c r="I67" s="7"/>
      <c r="J67" s="7"/>
      <c r="K67" s="7"/>
      <c r="L67" s="7"/>
      <c r="M67" s="7"/>
      <c r="N67" s="7"/>
      <c r="O67" s="7"/>
      <c r="P67" s="7"/>
      <c r="Q67" s="7"/>
      <c r="R67" s="7"/>
      <c r="S67" s="7"/>
      <c r="T67" s="7"/>
      <c r="U67" s="7"/>
      <c r="V67" s="7"/>
      <c r="W67" s="7"/>
    </row>
    <row r="68" spans="1:23" x14ac:dyDescent="0.3">
      <c r="A68" s="7"/>
      <c r="B68" s="7"/>
      <c r="C68" s="7"/>
      <c r="D68" s="7"/>
      <c r="E68" s="7"/>
      <c r="F68" s="7"/>
      <c r="G68" s="7"/>
      <c r="H68" s="7"/>
      <c r="I68" s="7"/>
      <c r="J68" s="7"/>
      <c r="K68" s="7"/>
      <c r="L68" s="7"/>
      <c r="M68" s="7"/>
      <c r="N68" s="7"/>
      <c r="O68" s="7"/>
      <c r="P68" s="7"/>
      <c r="Q68" s="7"/>
      <c r="R68" s="7"/>
      <c r="S68" s="7"/>
      <c r="T68" s="7"/>
      <c r="U68" s="7"/>
      <c r="V68" s="7"/>
      <c r="W68" s="7"/>
    </row>
    <row r="69" spans="1:23" x14ac:dyDescent="0.3">
      <c r="A69" s="7"/>
      <c r="B69" s="7"/>
      <c r="C69" s="7"/>
      <c r="D69" s="7"/>
      <c r="E69" s="7"/>
      <c r="F69" s="7"/>
      <c r="G69" s="7"/>
      <c r="H69" s="7"/>
      <c r="I69" s="7"/>
      <c r="J69" s="7"/>
      <c r="K69" s="7"/>
      <c r="L69" s="7"/>
      <c r="M69" s="7"/>
      <c r="N69" s="7"/>
      <c r="O69" s="7"/>
      <c r="P69" s="7"/>
      <c r="Q69" s="7"/>
      <c r="R69" s="7"/>
      <c r="S69" s="7"/>
      <c r="T69" s="7"/>
      <c r="U69" s="7"/>
      <c r="V69" s="7"/>
      <c r="W69" s="7"/>
    </row>
    <row r="70" spans="1:23" x14ac:dyDescent="0.3">
      <c r="A70" s="7"/>
      <c r="B70" s="7"/>
      <c r="C70" s="7"/>
      <c r="D70" s="7"/>
      <c r="E70" s="7"/>
      <c r="F70" s="7"/>
      <c r="G70" s="7"/>
      <c r="H70" s="7"/>
      <c r="I70" s="7"/>
      <c r="J70" s="7"/>
      <c r="K70" s="7"/>
      <c r="L70" s="7"/>
      <c r="M70" s="7"/>
      <c r="N70" s="7"/>
      <c r="O70" s="7"/>
      <c r="P70" s="7"/>
      <c r="Q70" s="7"/>
      <c r="R70" s="7"/>
      <c r="S70" s="7"/>
      <c r="T70" s="7"/>
      <c r="U70" s="7"/>
      <c r="V70" s="7"/>
      <c r="W70" s="7"/>
    </row>
    <row r="71" spans="1:23" x14ac:dyDescent="0.3">
      <c r="A71" s="7"/>
      <c r="B71" s="7"/>
      <c r="C71" s="7"/>
      <c r="D71" s="7"/>
      <c r="E71" s="7"/>
      <c r="F71" s="7"/>
      <c r="G71" s="7"/>
      <c r="H71" s="7"/>
      <c r="I71" s="7"/>
      <c r="J71" s="7"/>
      <c r="K71" s="7"/>
      <c r="L71" s="7"/>
      <c r="M71" s="7"/>
      <c r="N71" s="7"/>
      <c r="O71" s="7"/>
      <c r="P71" s="7"/>
      <c r="Q71" s="7"/>
      <c r="R71" s="7"/>
      <c r="S71" s="7"/>
      <c r="T71" s="7"/>
      <c r="U71" s="7"/>
      <c r="V71" s="7"/>
      <c r="W71" s="7"/>
    </row>
    <row r="72" spans="1:23" x14ac:dyDescent="0.3">
      <c r="A72" s="7"/>
      <c r="B72" s="7"/>
      <c r="C72" s="7"/>
      <c r="D72" s="7"/>
      <c r="E72" s="7"/>
      <c r="F72" s="7"/>
      <c r="G72" s="7"/>
      <c r="H72" s="7"/>
      <c r="I72" s="7"/>
      <c r="J72" s="7"/>
      <c r="K72" s="7"/>
      <c r="L72" s="7"/>
      <c r="M72" s="7"/>
      <c r="N72" s="7"/>
      <c r="O72" s="7"/>
      <c r="P72" s="7"/>
      <c r="Q72" s="7"/>
      <c r="R72" s="7"/>
      <c r="S72" s="7"/>
      <c r="T72" s="7"/>
      <c r="U72" s="7"/>
      <c r="V72" s="7"/>
      <c r="W72" s="7"/>
    </row>
    <row r="73" spans="1:23" x14ac:dyDescent="0.3">
      <c r="A73" s="7"/>
      <c r="B73" s="7"/>
      <c r="C73" s="7"/>
      <c r="D73" s="7"/>
      <c r="E73" s="7"/>
      <c r="F73" s="7"/>
      <c r="G73" s="7"/>
      <c r="H73" s="7"/>
      <c r="I73" s="7"/>
      <c r="J73" s="7"/>
      <c r="K73" s="7"/>
      <c r="L73" s="7"/>
      <c r="M73" s="7"/>
      <c r="N73" s="7"/>
      <c r="O73" s="7"/>
      <c r="P73" s="7"/>
      <c r="Q73" s="7"/>
      <c r="R73" s="7"/>
      <c r="S73" s="7"/>
      <c r="T73" s="7"/>
      <c r="U73" s="7"/>
      <c r="V73" s="7"/>
      <c r="W73" s="7"/>
    </row>
    <row r="74" spans="1:23" x14ac:dyDescent="0.3">
      <c r="A74" s="7"/>
      <c r="B74" s="7"/>
      <c r="C74" s="7"/>
      <c r="D74" s="7"/>
      <c r="E74" s="7"/>
      <c r="F74" s="7"/>
      <c r="G74" s="7"/>
      <c r="H74" s="7"/>
      <c r="I74" s="7"/>
      <c r="J74" s="7"/>
      <c r="K74" s="7"/>
      <c r="L74" s="7"/>
      <c r="M74" s="7"/>
      <c r="N74" s="7"/>
      <c r="O74" s="7"/>
      <c r="P74" s="7"/>
      <c r="Q74" s="7"/>
      <c r="R74" s="7"/>
      <c r="S74" s="7"/>
      <c r="T74" s="7"/>
      <c r="U74" s="7"/>
      <c r="V74" s="7"/>
      <c r="W74" s="7"/>
    </row>
    <row r="75" spans="1:23" x14ac:dyDescent="0.3">
      <c r="A75" s="7"/>
      <c r="B75" s="7"/>
      <c r="C75" s="7"/>
      <c r="D75" s="7"/>
      <c r="E75" s="7"/>
      <c r="F75" s="7"/>
      <c r="G75" s="7"/>
      <c r="H75" s="7"/>
      <c r="I75" s="7"/>
      <c r="J75" s="7"/>
      <c r="K75" s="7"/>
      <c r="L75" s="7"/>
      <c r="M75" s="7"/>
      <c r="N75" s="7"/>
      <c r="O75" s="7"/>
      <c r="P75" s="7"/>
      <c r="Q75" s="7"/>
      <c r="R75" s="7"/>
      <c r="S75" s="7"/>
      <c r="T75" s="7"/>
      <c r="U75" s="7"/>
      <c r="V75" s="7"/>
      <c r="W75" s="7"/>
    </row>
    <row r="76" spans="1:23" x14ac:dyDescent="0.3">
      <c r="A76" s="7"/>
      <c r="B76" s="7"/>
      <c r="C76" s="7"/>
      <c r="D76" s="7"/>
      <c r="E76" s="7"/>
      <c r="F76" s="7"/>
      <c r="G76" s="7"/>
      <c r="H76" s="7"/>
      <c r="I76" s="7"/>
      <c r="J76" s="7"/>
      <c r="K76" s="7"/>
      <c r="L76" s="7"/>
      <c r="M76" s="7"/>
      <c r="N76" s="7"/>
      <c r="O76" s="7"/>
      <c r="P76" s="7"/>
      <c r="Q76" s="7"/>
      <c r="R76" s="7"/>
      <c r="S76" s="7"/>
      <c r="T76" s="7"/>
      <c r="U76" s="7"/>
      <c r="V76" s="7"/>
      <c r="W76" s="7"/>
    </row>
    <row r="77" spans="1:23" x14ac:dyDescent="0.3">
      <c r="A77" s="7"/>
      <c r="B77" s="7"/>
      <c r="C77" s="7"/>
      <c r="D77" s="7"/>
      <c r="E77" s="7"/>
      <c r="F77" s="7"/>
      <c r="G77" s="7"/>
      <c r="H77" s="7"/>
      <c r="I77" s="7"/>
      <c r="J77" s="7"/>
      <c r="K77" s="7"/>
      <c r="L77" s="7"/>
      <c r="M77" s="7"/>
      <c r="N77" s="7"/>
      <c r="O77" s="7"/>
      <c r="P77" s="7"/>
      <c r="Q77" s="7"/>
      <c r="R77" s="7"/>
      <c r="S77" s="7"/>
      <c r="T77" s="7"/>
      <c r="U77" s="7"/>
      <c r="V77" s="7"/>
      <c r="W77" s="7"/>
    </row>
    <row r="78" spans="1:23" x14ac:dyDescent="0.3">
      <c r="A78" s="7"/>
      <c r="B78" s="7"/>
      <c r="C78" s="7"/>
      <c r="D78" s="7"/>
      <c r="E78" s="7"/>
      <c r="F78" s="7"/>
      <c r="G78" s="7"/>
      <c r="H78" s="7"/>
      <c r="I78" s="7"/>
      <c r="J78" s="7"/>
      <c r="K78" s="7"/>
      <c r="L78" s="7"/>
      <c r="M78" s="7"/>
      <c r="N78" s="7"/>
      <c r="O78" s="7"/>
      <c r="P78" s="7"/>
      <c r="Q78" s="7"/>
      <c r="R78" s="7"/>
      <c r="S78" s="7"/>
      <c r="T78" s="7"/>
      <c r="U78" s="7"/>
      <c r="V78" s="7"/>
      <c r="W78" s="7"/>
    </row>
    <row r="79" spans="1:23" x14ac:dyDescent="0.3">
      <c r="A79" s="7"/>
      <c r="B79" s="7"/>
      <c r="C79" s="7"/>
      <c r="D79" s="7"/>
      <c r="E79" s="7"/>
      <c r="F79" s="7"/>
      <c r="G79" s="7"/>
      <c r="H79" s="7"/>
      <c r="I79" s="7"/>
      <c r="J79" s="7"/>
      <c r="K79" s="7"/>
      <c r="L79" s="7"/>
      <c r="M79" s="7"/>
      <c r="N79" s="7"/>
      <c r="O79" s="7"/>
      <c r="P79" s="7"/>
      <c r="Q79" s="7"/>
      <c r="R79" s="7"/>
      <c r="S79" s="7"/>
      <c r="T79" s="7"/>
      <c r="U79" s="7"/>
      <c r="V79" s="7"/>
      <c r="W79" s="7"/>
    </row>
    <row r="80" spans="1:23" x14ac:dyDescent="0.3">
      <c r="A80" s="7"/>
      <c r="B80" s="7"/>
      <c r="C80" s="7"/>
      <c r="D80" s="7"/>
      <c r="E80" s="7"/>
      <c r="F80" s="7"/>
      <c r="G80" s="7"/>
      <c r="H80" s="7"/>
      <c r="I80" s="7"/>
      <c r="J80" s="7"/>
      <c r="K80" s="7"/>
      <c r="L80" s="7"/>
      <c r="M80" s="7"/>
      <c r="N80" s="7"/>
      <c r="O80" s="7"/>
      <c r="P80" s="7"/>
      <c r="Q80" s="7"/>
      <c r="R80" s="7"/>
      <c r="S80" s="7"/>
      <c r="T80" s="7"/>
      <c r="U80" s="7"/>
      <c r="V80" s="7"/>
      <c r="W80" s="7"/>
    </row>
    <row r="81" spans="1:23" x14ac:dyDescent="0.3">
      <c r="A81" s="7"/>
      <c r="B81" s="7"/>
      <c r="C81" s="7"/>
      <c r="D81" s="7"/>
      <c r="E81" s="7"/>
      <c r="F81" s="7"/>
      <c r="G81" s="7"/>
      <c r="H81" s="7"/>
      <c r="I81" s="7"/>
      <c r="J81" s="7"/>
      <c r="K81" s="7"/>
      <c r="L81" s="7"/>
      <c r="M81" s="7"/>
      <c r="N81" s="7"/>
      <c r="O81" s="7"/>
      <c r="P81" s="7"/>
      <c r="Q81" s="7"/>
      <c r="R81" s="7"/>
      <c r="S81" s="7"/>
      <c r="T81" s="7"/>
      <c r="U81" s="7"/>
      <c r="V81" s="7"/>
      <c r="W81" s="7"/>
    </row>
    <row r="82" spans="1:23" x14ac:dyDescent="0.3">
      <c r="A82" s="7"/>
      <c r="B82" s="7"/>
      <c r="C82" s="7"/>
      <c r="D82" s="7"/>
      <c r="E82" s="7"/>
      <c r="F82" s="7"/>
      <c r="G82" s="7"/>
      <c r="H82" s="7"/>
      <c r="I82" s="7"/>
      <c r="J82" s="7"/>
      <c r="K82" s="7"/>
      <c r="L82" s="7"/>
      <c r="M82" s="7"/>
      <c r="N82" s="7"/>
      <c r="O82" s="7"/>
      <c r="P82" s="7"/>
      <c r="Q82" s="7"/>
      <c r="R82" s="7"/>
      <c r="S82" s="7"/>
      <c r="T82" s="7"/>
      <c r="U82" s="7"/>
      <c r="V82" s="7"/>
      <c r="W82" s="7"/>
    </row>
    <row r="83" spans="1:23" x14ac:dyDescent="0.3">
      <c r="A83" s="7"/>
      <c r="B83" s="7"/>
      <c r="C83" s="7"/>
      <c r="D83" s="7"/>
      <c r="E83" s="7"/>
      <c r="F83" s="7"/>
      <c r="G83" s="7"/>
      <c r="H83" s="7"/>
      <c r="I83" s="7"/>
      <c r="J83" s="7"/>
      <c r="K83" s="7"/>
      <c r="L83" s="7"/>
      <c r="M83" s="7"/>
      <c r="N83" s="7"/>
      <c r="O83" s="7"/>
      <c r="P83" s="7"/>
      <c r="Q83" s="7"/>
      <c r="R83" s="7"/>
      <c r="S83" s="7"/>
      <c r="T83" s="7"/>
      <c r="U83" s="7"/>
      <c r="V83" s="7"/>
      <c r="W83" s="7"/>
    </row>
    <row r="84" spans="1:23" x14ac:dyDescent="0.3">
      <c r="A84" s="7"/>
      <c r="B84" s="7"/>
      <c r="C84" s="7"/>
      <c r="D84" s="7"/>
      <c r="E84" s="7"/>
      <c r="F84" s="7"/>
      <c r="G84" s="7"/>
      <c r="H84" s="7"/>
      <c r="I84" s="7"/>
      <c r="J84" s="7"/>
      <c r="K84" s="7"/>
      <c r="L84" s="7"/>
      <c r="M84" s="7"/>
      <c r="N84" s="7"/>
      <c r="O84" s="7"/>
      <c r="P84" s="7"/>
      <c r="Q84" s="7"/>
      <c r="R84" s="7"/>
      <c r="S84" s="7"/>
      <c r="T84" s="7"/>
      <c r="U84" s="7"/>
      <c r="V84" s="7"/>
      <c r="W84" s="7"/>
    </row>
    <row r="85" spans="1:23" x14ac:dyDescent="0.3">
      <c r="A85" s="7"/>
      <c r="B85" s="7"/>
      <c r="C85" s="7"/>
      <c r="D85" s="7"/>
      <c r="E85" s="7"/>
      <c r="F85" s="7"/>
      <c r="G85" s="7"/>
      <c r="H85" s="7"/>
      <c r="I85" s="7"/>
      <c r="J85" s="7"/>
      <c r="K85" s="7"/>
      <c r="L85" s="7"/>
      <c r="M85" s="7"/>
      <c r="N85" s="7"/>
      <c r="O85" s="7"/>
      <c r="P85" s="7"/>
      <c r="Q85" s="7"/>
      <c r="R85" s="7"/>
      <c r="S85" s="7"/>
      <c r="T85" s="7"/>
      <c r="U85" s="7"/>
      <c r="V85" s="7"/>
      <c r="W85" s="7"/>
    </row>
    <row r="86" spans="1:23" x14ac:dyDescent="0.3">
      <c r="A86" s="7"/>
      <c r="B86" s="7"/>
      <c r="C86" s="7"/>
      <c r="D86" s="7"/>
      <c r="E86" s="7"/>
      <c r="F86" s="7"/>
      <c r="G86" s="7"/>
      <c r="H86" s="7"/>
      <c r="I86" s="7"/>
      <c r="J86" s="7"/>
      <c r="K86" s="7"/>
      <c r="L86" s="7"/>
      <c r="M86" s="7"/>
      <c r="N86" s="7"/>
      <c r="O86" s="7"/>
      <c r="P86" s="7"/>
      <c r="Q86" s="7"/>
      <c r="R86" s="7"/>
      <c r="S86" s="7"/>
      <c r="T86" s="7"/>
      <c r="U86" s="7"/>
      <c r="V86" s="7"/>
      <c r="W86" s="7"/>
    </row>
    <row r="87" spans="1:23" x14ac:dyDescent="0.3">
      <c r="A87" s="7"/>
      <c r="B87" s="7"/>
      <c r="C87" s="7"/>
      <c r="D87" s="7"/>
      <c r="E87" s="7"/>
      <c r="F87" s="7"/>
      <c r="G87" s="7"/>
      <c r="H87" s="7"/>
      <c r="I87" s="7"/>
      <c r="J87" s="7"/>
      <c r="K87" s="7"/>
      <c r="L87" s="7"/>
      <c r="M87" s="7"/>
      <c r="N87" s="7"/>
      <c r="O87" s="7"/>
      <c r="P87" s="7"/>
      <c r="Q87" s="7"/>
      <c r="R87" s="7"/>
      <c r="S87" s="7"/>
      <c r="T87" s="7"/>
      <c r="U87" s="7"/>
      <c r="V87" s="7"/>
      <c r="W87" s="7"/>
    </row>
    <row r="88" spans="1:23" x14ac:dyDescent="0.3">
      <c r="A88" s="7"/>
      <c r="B88" s="7"/>
      <c r="C88" s="7"/>
      <c r="D88" s="7"/>
      <c r="E88" s="7"/>
      <c r="F88" s="7"/>
      <c r="G88" s="7"/>
      <c r="H88" s="7"/>
      <c r="I88" s="7"/>
      <c r="J88" s="7"/>
      <c r="K88" s="7"/>
      <c r="L88" s="7"/>
      <c r="M88" s="7"/>
      <c r="N88" s="7"/>
      <c r="O88" s="7"/>
      <c r="P88" s="7"/>
      <c r="Q88" s="7"/>
      <c r="R88" s="7"/>
      <c r="S88" s="7"/>
      <c r="T88" s="7"/>
      <c r="U88" s="7"/>
      <c r="V88" s="7"/>
      <c r="W88" s="7"/>
    </row>
    <row r="89" spans="1:23" x14ac:dyDescent="0.3">
      <c r="A89" s="7"/>
      <c r="B89" s="7"/>
      <c r="C89" s="7"/>
      <c r="D89" s="7"/>
      <c r="E89" s="7"/>
      <c r="F89" s="7"/>
      <c r="G89" s="7"/>
      <c r="H89" s="7"/>
      <c r="I89" s="7"/>
      <c r="J89" s="7"/>
      <c r="K89" s="7"/>
      <c r="L89" s="7"/>
      <c r="M89" s="7"/>
      <c r="N89" s="7"/>
      <c r="O89" s="7"/>
      <c r="P89" s="7"/>
      <c r="Q89" s="7"/>
      <c r="R89" s="7"/>
      <c r="S89" s="7"/>
      <c r="T89" s="7"/>
      <c r="U89" s="7"/>
      <c r="V89" s="7"/>
      <c r="W89" s="7"/>
    </row>
    <row r="90" spans="1:23" x14ac:dyDescent="0.3">
      <c r="A90" s="7"/>
      <c r="B90" s="7"/>
      <c r="C90" s="7"/>
      <c r="D90" s="7"/>
      <c r="E90" s="7"/>
      <c r="F90" s="7"/>
      <c r="G90" s="7"/>
      <c r="H90" s="7"/>
      <c r="I90" s="7"/>
      <c r="J90" s="7"/>
      <c r="K90" s="7"/>
      <c r="L90" s="7"/>
      <c r="M90" s="7"/>
      <c r="N90" s="7"/>
      <c r="O90" s="7"/>
      <c r="P90" s="7"/>
      <c r="Q90" s="7"/>
      <c r="R90" s="7"/>
      <c r="S90" s="7"/>
      <c r="T90" s="7"/>
      <c r="U90" s="7"/>
      <c r="V90" s="7"/>
      <c r="W90" s="7"/>
    </row>
    <row r="91" spans="1:23" x14ac:dyDescent="0.3">
      <c r="A91" s="7"/>
      <c r="B91" s="7"/>
      <c r="C91" s="7"/>
      <c r="D91" s="7"/>
      <c r="E91" s="7"/>
      <c r="F91" s="7"/>
      <c r="G91" s="7"/>
      <c r="H91" s="7"/>
      <c r="I91" s="7"/>
      <c r="J91" s="7"/>
      <c r="K91" s="7"/>
      <c r="L91" s="7"/>
      <c r="M91" s="7"/>
      <c r="N91" s="7"/>
      <c r="O91" s="7"/>
      <c r="P91" s="7"/>
      <c r="Q91" s="7"/>
      <c r="R91" s="7"/>
      <c r="S91" s="7"/>
      <c r="T91" s="7"/>
      <c r="U91" s="7"/>
      <c r="V91" s="7"/>
      <c r="W91" s="7"/>
    </row>
    <row r="92" spans="1:23" x14ac:dyDescent="0.3">
      <c r="A92" s="7"/>
      <c r="B92" s="7"/>
      <c r="C92" s="7"/>
      <c r="D92" s="7"/>
      <c r="E92" s="7"/>
      <c r="F92" s="7"/>
      <c r="G92" s="7"/>
      <c r="H92" s="7"/>
      <c r="I92" s="7"/>
      <c r="J92" s="7"/>
      <c r="K92" s="7"/>
      <c r="L92" s="7"/>
      <c r="M92" s="7"/>
      <c r="N92" s="7"/>
      <c r="O92" s="7"/>
      <c r="P92" s="7"/>
      <c r="Q92" s="7"/>
      <c r="R92" s="7"/>
      <c r="S92" s="7"/>
      <c r="T92" s="7"/>
      <c r="U92" s="7"/>
      <c r="V92" s="7"/>
      <c r="W92" s="7"/>
    </row>
    <row r="93" spans="1:23" x14ac:dyDescent="0.3">
      <c r="A93" s="7"/>
      <c r="B93" s="7"/>
      <c r="C93" s="7"/>
      <c r="D93" s="7"/>
      <c r="E93" s="7"/>
      <c r="F93" s="7"/>
      <c r="G93" s="7"/>
      <c r="H93" s="7"/>
      <c r="I93" s="7"/>
      <c r="J93" s="7"/>
      <c r="K93" s="7"/>
      <c r="L93" s="7"/>
      <c r="M93" s="7"/>
      <c r="N93" s="7"/>
      <c r="O93" s="7"/>
      <c r="P93" s="7"/>
      <c r="Q93" s="7"/>
      <c r="R93" s="7"/>
      <c r="S93" s="7"/>
      <c r="T93" s="7"/>
      <c r="U93" s="7"/>
      <c r="V93" s="7"/>
      <c r="W93" s="7"/>
    </row>
    <row r="94" spans="1:23" x14ac:dyDescent="0.3">
      <c r="A94" s="7"/>
      <c r="B94" s="7"/>
      <c r="C94" s="7"/>
      <c r="D94" s="7"/>
      <c r="E94" s="7"/>
      <c r="F94" s="7"/>
      <c r="G94" s="7"/>
      <c r="H94" s="7"/>
      <c r="I94" s="7"/>
      <c r="J94" s="7"/>
      <c r="K94" s="7"/>
      <c r="L94" s="7"/>
      <c r="M94" s="7"/>
      <c r="N94" s="7"/>
      <c r="O94" s="7"/>
      <c r="P94" s="7"/>
      <c r="Q94" s="7"/>
      <c r="R94" s="7"/>
      <c r="S94" s="7"/>
      <c r="T94" s="7"/>
      <c r="U94" s="7"/>
      <c r="V94" s="7"/>
      <c r="W94" s="7"/>
    </row>
    <row r="95" spans="1:23" x14ac:dyDescent="0.3">
      <c r="A95" s="7"/>
      <c r="B95" s="7"/>
      <c r="C95" s="7"/>
      <c r="D95" s="7"/>
      <c r="E95" s="7"/>
      <c r="F95" s="7"/>
      <c r="G95" s="7"/>
      <c r="H95" s="7"/>
      <c r="I95" s="7"/>
      <c r="J95" s="7"/>
      <c r="K95" s="7"/>
      <c r="L95" s="7"/>
      <c r="M95" s="7"/>
      <c r="N95" s="7"/>
      <c r="O95" s="7"/>
      <c r="P95" s="7"/>
      <c r="Q95" s="7"/>
      <c r="R95" s="7"/>
      <c r="S95" s="7"/>
      <c r="T95" s="7"/>
      <c r="U95" s="7"/>
      <c r="V95" s="7"/>
      <c r="W95" s="7"/>
    </row>
  </sheetData>
  <sheetProtection algorithmName="SHA-512" hashValue="srvxulxqsOStWOIlUOCNdZ0EE91cJOZ1q12l28lfCZVkAe3845nhKjBTnISnXuAKu2vMg/FdPSegKUA8nxmTIw==" saltValue="JonDVS/MlXiwOWfV9W9HfA==" spinCount="100000" sheet="1" objects="1" scenarios="1" selectLockedCells="1"/>
  <mergeCells count="8">
    <mergeCell ref="A8:J8"/>
    <mergeCell ref="A38:H38"/>
    <mergeCell ref="B40:D40"/>
    <mergeCell ref="B41:D41"/>
    <mergeCell ref="B4:C4"/>
    <mergeCell ref="F4:G4"/>
    <mergeCell ref="F6:G6"/>
    <mergeCell ref="B6:C6"/>
  </mergeCells>
  <dataValidations count="5">
    <dataValidation type="list" allowBlank="1" showInputMessage="1" showErrorMessage="1" sqref="E16:E35">
      <formula1>"Solid Door, Glass Door"</formula1>
    </dataValidation>
    <dataValidation type="list" allowBlank="1" showInputMessage="1" showErrorMessage="1" sqref="B13">
      <formula1>"Amarillo, Dallas, El Paso, Houston, McAllen"</formula1>
    </dataValidation>
    <dataValidation type="list" allowBlank="1" showInputMessage="1" showErrorMessage="1" sqref="B12">
      <formula1>"Retrofit, New Construction"</formula1>
    </dataValidation>
    <dataValidation type="list" allowBlank="1" showInputMessage="1" showErrorMessage="1" sqref="C16:C35">
      <formula1>"Refrigerator, Freezer"</formula1>
    </dataValidation>
    <dataValidation type="whole" operator="greaterThan" allowBlank="1" showInputMessage="1" showErrorMessage="1" sqref="B16:B35">
      <formula1>0</formula1>
    </dataValidation>
  </dataValidations>
  <hyperlinks>
    <hyperlink ref="A11" location="Instructions!N1" display="Go to Instructions --&gt;"/>
  </hyperlinks>
  <pageMargins left="0.75" right="0.5" top="0.6" bottom="0.78" header="0.5" footer="0.5"/>
  <pageSetup scale="62" orientation="portrait" r:id="rId1"/>
  <headerFooter alignWithMargins="0">
    <oddFooter>&amp;L&amp;"Arial,Regular"&amp;9v5.0 (2005): &amp;A&amp;R&amp;"Arial Black,Regular"&amp;9&amp;P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Y94"/>
  <sheetViews>
    <sheetView workbookViewId="0">
      <selection activeCell="C20" sqref="C20"/>
    </sheetView>
  </sheetViews>
  <sheetFormatPr defaultColWidth="9.109375" defaultRowHeight="15.6" x14ac:dyDescent="0.3"/>
  <cols>
    <col min="1" max="1" width="20" style="8" customWidth="1"/>
    <col min="2" max="2" width="20.6640625" style="8" customWidth="1"/>
    <col min="3" max="3" width="37.44140625" style="8" bestFit="1" customWidth="1"/>
    <col min="4" max="4" width="22" style="8" customWidth="1"/>
    <col min="5" max="5" width="24.44140625" style="8" customWidth="1"/>
    <col min="6" max="6" width="26" style="8" customWidth="1"/>
    <col min="7" max="10" width="12.6640625" style="8" customWidth="1"/>
    <col min="11" max="11" width="12.109375" style="8" customWidth="1"/>
    <col min="12" max="16384" width="9.109375" style="8"/>
  </cols>
  <sheetData>
    <row r="1" spans="1:25" ht="18" x14ac:dyDescent="0.35">
      <c r="A1" s="2" t="s">
        <v>96</v>
      </c>
      <c r="B1" s="3"/>
      <c r="C1" s="3"/>
      <c r="D1" s="3"/>
      <c r="E1" s="4" t="s">
        <v>97</v>
      </c>
      <c r="F1" s="3"/>
      <c r="G1" s="3"/>
      <c r="H1" s="5"/>
      <c r="I1" s="6"/>
      <c r="J1" s="6"/>
      <c r="K1" s="7"/>
      <c r="L1" s="7"/>
      <c r="M1" s="7"/>
      <c r="N1" s="7"/>
      <c r="O1" s="7"/>
      <c r="P1" s="7"/>
      <c r="Q1" s="7"/>
      <c r="R1" s="7"/>
      <c r="S1" s="7"/>
      <c r="T1" s="7"/>
      <c r="U1" s="7"/>
      <c r="V1" s="7"/>
      <c r="W1" s="7"/>
    </row>
    <row r="2" spans="1:25" ht="23.25" customHeight="1" thickBot="1" x14ac:dyDescent="0.35">
      <c r="A2" s="9" t="s">
        <v>153</v>
      </c>
      <c r="B2" s="10"/>
      <c r="C2" s="10"/>
      <c r="D2" s="10"/>
      <c r="E2" s="10"/>
      <c r="F2" s="10"/>
      <c r="G2" s="10"/>
      <c r="H2" s="11"/>
      <c r="I2" s="6"/>
      <c r="J2" s="6"/>
      <c r="K2" s="7"/>
      <c r="L2" s="7"/>
      <c r="M2" s="7"/>
      <c r="N2" s="7"/>
      <c r="O2" s="7"/>
      <c r="P2" s="7"/>
      <c r="Q2" s="7"/>
      <c r="R2" s="7"/>
      <c r="S2" s="7"/>
      <c r="T2" s="7"/>
      <c r="U2" s="7"/>
      <c r="V2" s="7"/>
      <c r="W2" s="7"/>
    </row>
    <row r="3" spans="1:25" ht="15.75" customHeight="1" x14ac:dyDescent="0.3">
      <c r="A3" s="12"/>
      <c r="B3" s="12"/>
      <c r="C3" s="12"/>
      <c r="D3" s="12"/>
      <c r="E3" s="12"/>
      <c r="F3" s="12"/>
      <c r="G3" s="12"/>
      <c r="H3" s="12"/>
      <c r="I3" s="12"/>
      <c r="J3" s="12"/>
      <c r="K3" s="12"/>
      <c r="L3" s="7"/>
      <c r="M3" s="7"/>
      <c r="N3" s="7"/>
      <c r="O3" s="7"/>
      <c r="P3" s="7"/>
      <c r="Q3" s="7"/>
      <c r="R3" s="7"/>
      <c r="S3" s="7"/>
      <c r="T3" s="7"/>
      <c r="U3" s="7"/>
      <c r="V3" s="7"/>
      <c r="W3" s="7"/>
    </row>
    <row r="4" spans="1:25" ht="21" customHeight="1" x14ac:dyDescent="0.3">
      <c r="A4" s="13" t="s">
        <v>98</v>
      </c>
      <c r="B4" s="143"/>
      <c r="C4" s="144"/>
      <c r="E4" s="13" t="s">
        <v>99</v>
      </c>
      <c r="F4" s="145"/>
      <c r="G4" s="146"/>
      <c r="H4" s="6"/>
      <c r="J4" s="7"/>
      <c r="K4" s="7"/>
      <c r="L4" s="7"/>
      <c r="M4" s="7"/>
      <c r="N4" s="7"/>
      <c r="O4" s="7"/>
      <c r="P4" s="7"/>
      <c r="Q4" s="7"/>
      <c r="R4" s="7"/>
      <c r="S4" s="7"/>
      <c r="T4" s="7"/>
      <c r="U4" s="7"/>
      <c r="V4" s="7"/>
      <c r="W4" s="7"/>
    </row>
    <row r="5" spans="1:25" ht="9" customHeight="1" x14ac:dyDescent="0.3">
      <c r="A5" s="13"/>
      <c r="B5" s="14"/>
      <c r="C5" s="15"/>
      <c r="D5" s="15"/>
      <c r="E5" s="16"/>
      <c r="F5" s="16"/>
      <c r="G5" s="16"/>
      <c r="H5" s="6"/>
      <c r="I5" s="6"/>
      <c r="J5" s="7"/>
      <c r="K5" s="7"/>
      <c r="L5" s="7"/>
      <c r="M5" s="7"/>
      <c r="N5" s="7"/>
      <c r="O5" s="7"/>
      <c r="P5" s="7"/>
      <c r="Q5" s="7"/>
      <c r="R5" s="7"/>
      <c r="S5" s="7"/>
      <c r="T5" s="7"/>
      <c r="U5" s="7"/>
      <c r="V5" s="7"/>
      <c r="W5" s="7"/>
    </row>
    <row r="6" spans="1:25" ht="21.75" customHeight="1" x14ac:dyDescent="0.3">
      <c r="A6" s="13" t="s">
        <v>100</v>
      </c>
      <c r="B6" s="145"/>
      <c r="C6" s="146"/>
      <c r="E6" s="13" t="s">
        <v>101</v>
      </c>
      <c r="F6" s="145"/>
      <c r="G6" s="146"/>
      <c r="H6" s="6"/>
      <c r="I6" s="6"/>
      <c r="J6" s="7"/>
      <c r="K6" s="7"/>
      <c r="L6" s="7"/>
      <c r="M6" s="7"/>
      <c r="N6" s="7"/>
      <c r="O6" s="7"/>
      <c r="P6" s="7"/>
      <c r="Q6" s="7"/>
      <c r="R6" s="7"/>
      <c r="S6" s="7"/>
      <c r="T6" s="7"/>
      <c r="U6" s="7"/>
      <c r="V6" s="7"/>
      <c r="W6" s="7"/>
    </row>
    <row r="7" spans="1:25" ht="17.399999999999999" x14ac:dyDescent="0.3">
      <c r="A7" s="17"/>
      <c r="B7" s="17"/>
      <c r="C7" s="17"/>
      <c r="D7" s="17"/>
      <c r="E7" s="17"/>
      <c r="F7" s="17"/>
      <c r="G7" s="17"/>
      <c r="H7" s="17"/>
      <c r="I7" s="17"/>
      <c r="J7" s="17"/>
      <c r="K7" s="18"/>
      <c r="L7" s="7"/>
      <c r="M7" s="7"/>
      <c r="N7" s="7"/>
      <c r="O7" s="7"/>
      <c r="P7" s="7"/>
      <c r="Q7" s="7"/>
      <c r="R7" s="7"/>
      <c r="S7" s="7"/>
      <c r="T7" s="7"/>
      <c r="U7" s="7"/>
      <c r="V7" s="7"/>
      <c r="W7" s="7"/>
    </row>
    <row r="8" spans="1:25" x14ac:dyDescent="0.3">
      <c r="A8" s="135"/>
      <c r="B8" s="135"/>
      <c r="C8" s="135"/>
      <c r="D8" s="135"/>
      <c r="E8" s="135"/>
      <c r="F8" s="135"/>
      <c r="G8" s="135"/>
      <c r="H8" s="135"/>
      <c r="I8" s="135"/>
      <c r="J8" s="135"/>
      <c r="K8" s="7"/>
      <c r="L8" s="7"/>
      <c r="M8" s="7"/>
      <c r="N8" s="7"/>
      <c r="O8" s="7"/>
      <c r="P8" s="7"/>
      <c r="Q8" s="7"/>
      <c r="R8" s="7"/>
      <c r="S8" s="7"/>
      <c r="T8" s="7"/>
      <c r="U8" s="7"/>
      <c r="V8" s="7"/>
      <c r="W8" s="7"/>
    </row>
    <row r="9" spans="1:25" x14ac:dyDescent="0.3">
      <c r="A9" s="21" t="s">
        <v>102</v>
      </c>
      <c r="B9" s="22"/>
      <c r="C9" s="22"/>
      <c r="D9" s="22"/>
      <c r="E9" s="22"/>
      <c r="F9" s="22"/>
      <c r="G9" s="22"/>
      <c r="H9" s="22"/>
      <c r="I9" s="19"/>
      <c r="J9" s="19"/>
      <c r="K9" s="7"/>
      <c r="L9" s="7"/>
      <c r="M9" s="7"/>
      <c r="N9" s="7"/>
      <c r="O9" s="7"/>
      <c r="P9" s="7"/>
      <c r="Q9" s="7"/>
      <c r="R9" s="7"/>
      <c r="S9" s="7"/>
      <c r="T9" s="7"/>
      <c r="U9" s="7"/>
      <c r="V9" s="7"/>
      <c r="W9" s="7"/>
    </row>
    <row r="10" spans="1:25" x14ac:dyDescent="0.3">
      <c r="A10" s="82" t="s">
        <v>103</v>
      </c>
      <c r="B10" s="24"/>
      <c r="C10" s="25"/>
      <c r="D10" s="25"/>
      <c r="E10" s="25"/>
      <c r="F10" s="24"/>
      <c r="G10" s="24"/>
      <c r="H10" s="26"/>
      <c r="I10" s="7"/>
      <c r="J10" s="7"/>
      <c r="K10" s="7"/>
      <c r="L10" s="7"/>
      <c r="M10" s="7"/>
      <c r="N10" s="7"/>
      <c r="O10" s="7"/>
      <c r="P10" s="7"/>
      <c r="Q10" s="7"/>
      <c r="R10" s="7"/>
      <c r="S10" s="7"/>
      <c r="T10" s="7"/>
      <c r="U10" s="7"/>
    </row>
    <row r="11" spans="1:25" x14ac:dyDescent="0.3">
      <c r="A11" s="27" t="s">
        <v>104</v>
      </c>
      <c r="B11" s="28" t="s">
        <v>105</v>
      </c>
      <c r="C11" s="25"/>
      <c r="D11" s="25"/>
      <c r="E11" s="25"/>
      <c r="F11" s="24"/>
      <c r="G11" s="24"/>
      <c r="H11" s="26"/>
      <c r="I11" s="26"/>
      <c r="J11" s="26"/>
      <c r="K11" s="7"/>
      <c r="L11" s="7"/>
      <c r="M11" s="7"/>
      <c r="N11" s="7"/>
      <c r="O11" s="7"/>
      <c r="P11" s="7"/>
      <c r="Q11" s="7"/>
      <c r="R11" s="7"/>
      <c r="S11" s="7"/>
      <c r="T11" s="7"/>
      <c r="U11" s="7"/>
      <c r="V11" s="7"/>
      <c r="W11" s="7"/>
    </row>
    <row r="12" spans="1:25" x14ac:dyDescent="0.3">
      <c r="A12" s="27" t="s">
        <v>106</v>
      </c>
      <c r="B12" s="28" t="s">
        <v>107</v>
      </c>
      <c r="C12" s="25"/>
      <c r="D12" s="25"/>
      <c r="E12" s="25"/>
      <c r="F12" s="24"/>
      <c r="G12" s="24"/>
      <c r="H12" s="26"/>
      <c r="I12" s="26"/>
      <c r="J12" s="26"/>
      <c r="K12" s="7"/>
      <c r="L12" s="7"/>
      <c r="M12" s="7"/>
      <c r="N12" s="7"/>
      <c r="O12" s="7"/>
      <c r="P12" s="7"/>
      <c r="Q12" s="7"/>
      <c r="R12" s="7"/>
      <c r="S12" s="7"/>
      <c r="T12" s="7"/>
      <c r="U12" s="7"/>
      <c r="V12" s="7"/>
      <c r="W12" s="7"/>
    </row>
    <row r="13" spans="1:25" x14ac:dyDescent="0.3">
      <c r="A13" s="23"/>
      <c r="B13" s="24"/>
      <c r="C13" s="25"/>
      <c r="D13" s="25"/>
      <c r="E13" s="25"/>
      <c r="F13" s="24"/>
      <c r="G13" s="24"/>
      <c r="H13" s="26"/>
      <c r="I13" s="26"/>
      <c r="J13" s="26"/>
      <c r="K13" s="7"/>
      <c r="L13" s="7"/>
      <c r="M13" s="7"/>
      <c r="N13" s="7"/>
      <c r="O13" s="7"/>
      <c r="P13" s="7"/>
      <c r="Q13" s="7"/>
      <c r="R13" s="7"/>
      <c r="S13" s="7"/>
      <c r="T13" s="7"/>
      <c r="U13" s="7"/>
      <c r="V13" s="7"/>
      <c r="W13" s="7"/>
    </row>
    <row r="14" spans="1:25" x14ac:dyDescent="0.3">
      <c r="A14" s="39" t="s">
        <v>155</v>
      </c>
      <c r="B14" s="28" t="s">
        <v>156</v>
      </c>
      <c r="C14" s="28" t="s">
        <v>133</v>
      </c>
      <c r="D14" s="28" t="s">
        <v>154</v>
      </c>
      <c r="E14" s="37"/>
      <c r="F14" s="37"/>
      <c r="G14" s="28" t="s">
        <v>112</v>
      </c>
      <c r="H14" s="28" t="s">
        <v>113</v>
      </c>
      <c r="I14" s="29"/>
      <c r="J14" s="30"/>
      <c r="K14" s="26"/>
      <c r="L14" s="26"/>
      <c r="M14" s="7"/>
      <c r="N14" s="7"/>
      <c r="O14" s="7"/>
      <c r="P14" s="7"/>
      <c r="Q14" s="7"/>
      <c r="R14" s="7"/>
      <c r="S14" s="7"/>
      <c r="T14" s="7"/>
      <c r="U14" s="7"/>
      <c r="V14" s="7"/>
      <c r="W14" s="7"/>
      <c r="X14" s="7"/>
      <c r="Y14" s="7"/>
    </row>
    <row r="15" spans="1:25" x14ac:dyDescent="0.3">
      <c r="A15" s="38">
        <v>1</v>
      </c>
      <c r="B15" s="40"/>
      <c r="C15" s="40"/>
      <c r="D15" s="40"/>
      <c r="E15" s="37"/>
      <c r="F15" s="37"/>
      <c r="G15" s="27" t="str">
        <f>IF(OR(B15="",C15="",$B$12=""),"", IF(C15="Cooler",VLOOKUP(D15,'Lookup Values'!$BM$18:$BO$21,2,FALSE)*B15,VLOOKUP(D15,'Lookup Values'!$BM$18:$BO$21,3,FALSE)*B15))</f>
        <v/>
      </c>
      <c r="H15" s="31" t="str">
        <f>IF(OR(B15="",C15="",$B$12=""),"", IF(C15="Cooler",VLOOKUP(D15,'Lookup Values'!$BM$12:$BO$15,2,FALSE)*B15,VLOOKUP(D15,'Lookup Values'!$BM$12:$BO$15,3,FALSE)*B15))</f>
        <v/>
      </c>
      <c r="I15" s="29"/>
      <c r="J15" s="26"/>
      <c r="K15" s="26"/>
      <c r="L15" s="26"/>
      <c r="M15" s="7"/>
      <c r="N15" s="7"/>
      <c r="O15" s="7"/>
      <c r="P15" s="7"/>
      <c r="Q15" s="7"/>
      <c r="R15" s="7"/>
      <c r="S15" s="7"/>
      <c r="T15" s="7"/>
      <c r="U15" s="7"/>
      <c r="V15" s="7"/>
      <c r="W15" s="7"/>
      <c r="X15" s="7"/>
      <c r="Y15" s="7"/>
    </row>
    <row r="16" spans="1:25" x14ac:dyDescent="0.3">
      <c r="A16" s="38">
        <v>2</v>
      </c>
      <c r="B16" s="40"/>
      <c r="C16" s="40"/>
      <c r="D16" s="40"/>
      <c r="E16" s="37"/>
      <c r="F16" s="37"/>
      <c r="G16" s="27" t="str">
        <f>IF(OR(B16="",C16="",$B$12=""),"", IF(C16="Cooler",VLOOKUP(D16,'Lookup Values'!$BM$18:$BO$21,2,FALSE)*B16,VLOOKUP(D16,'Lookup Values'!$BM$18:$BO$21,3,FALSE)*B16))</f>
        <v/>
      </c>
      <c r="H16" s="31" t="str">
        <f>IF(OR(B16="",C16="",$B$12=""),"", IF(C16="Cooler",VLOOKUP(D16,'Lookup Values'!$BM$12:$BO$15,2,FALSE)*B16,VLOOKUP(D16,'Lookup Values'!$BM$12:$BO$15,3,FALSE)*B16))</f>
        <v/>
      </c>
      <c r="I16" s="29"/>
      <c r="J16" s="26"/>
      <c r="K16" s="26"/>
      <c r="L16" s="26"/>
      <c r="M16" s="7"/>
      <c r="N16" s="7"/>
      <c r="O16" s="7"/>
      <c r="P16" s="7"/>
      <c r="Q16" s="7"/>
      <c r="R16" s="7"/>
      <c r="S16" s="7"/>
      <c r="T16" s="7"/>
      <c r="U16" s="7"/>
      <c r="V16" s="7"/>
      <c r="W16" s="7"/>
      <c r="X16" s="7"/>
      <c r="Y16" s="7"/>
    </row>
    <row r="17" spans="1:25" x14ac:dyDescent="0.3">
      <c r="A17" s="38">
        <v>3</v>
      </c>
      <c r="B17" s="40"/>
      <c r="C17" s="40"/>
      <c r="D17" s="40"/>
      <c r="E17" s="37"/>
      <c r="F17" s="37"/>
      <c r="G17" s="27" t="str">
        <f>IF(OR(B17="",C17="",$B$12=""),"", IF(C17="Cooler",VLOOKUP(D17,'Lookup Values'!$BM$18:$BO$21,2,FALSE)*B17,VLOOKUP(D17,'Lookup Values'!$BM$18:$BO$21,3,FALSE)*B17))</f>
        <v/>
      </c>
      <c r="H17" s="31" t="str">
        <f>IF(OR(B17="",C17="",$B$12=""),"", IF(C17="Cooler",VLOOKUP(D17,'Lookup Values'!$BM$12:$BO$15,2,FALSE)*B17,VLOOKUP(D17,'Lookup Values'!$BM$12:$BO$15,3,FALSE)*B17))</f>
        <v/>
      </c>
      <c r="I17" s="29"/>
      <c r="J17" s="26"/>
      <c r="K17" s="26"/>
      <c r="L17" s="26"/>
      <c r="M17" s="7"/>
      <c r="N17" s="7"/>
      <c r="O17" s="7"/>
      <c r="P17" s="7"/>
      <c r="Q17" s="7"/>
      <c r="R17" s="7"/>
      <c r="S17" s="7"/>
      <c r="T17" s="7"/>
      <c r="U17" s="7"/>
      <c r="V17" s="7"/>
      <c r="W17" s="7"/>
      <c r="X17" s="7"/>
      <c r="Y17" s="7"/>
    </row>
    <row r="18" spans="1:25" x14ac:dyDescent="0.3">
      <c r="A18" s="38">
        <v>4</v>
      </c>
      <c r="B18" s="40"/>
      <c r="C18" s="40"/>
      <c r="D18" s="40"/>
      <c r="E18" s="37"/>
      <c r="F18" s="37"/>
      <c r="G18" s="27" t="str">
        <f>IF(OR(B18="",C18="",$B$12=""),"", IF(C18="Cooler",VLOOKUP(D18,'Lookup Values'!$BM$18:$BO$21,2,FALSE)*B18,VLOOKUP(D18,'Lookup Values'!$BM$18:$BO$21,3,FALSE)*B18))</f>
        <v/>
      </c>
      <c r="H18" s="31" t="str">
        <f>IF(OR(B18="",C18="",$B$12=""),"", IF(C18="Cooler",VLOOKUP(D18,'Lookup Values'!$BM$12:$BO$15,2,FALSE)*B18,VLOOKUP(D18,'Lookup Values'!$BM$12:$BO$15,3,FALSE)*B18))</f>
        <v/>
      </c>
      <c r="I18" s="29"/>
      <c r="J18" s="26"/>
      <c r="K18" s="26"/>
      <c r="L18" s="26"/>
      <c r="M18" s="7"/>
      <c r="N18" s="7"/>
      <c r="O18" s="7"/>
      <c r="P18" s="7"/>
      <c r="Q18" s="7"/>
      <c r="R18" s="7"/>
      <c r="S18" s="7"/>
      <c r="T18" s="7"/>
      <c r="U18" s="7"/>
      <c r="V18" s="7"/>
      <c r="W18" s="7"/>
      <c r="X18" s="7"/>
      <c r="Y18" s="7"/>
    </row>
    <row r="19" spans="1:25" x14ac:dyDescent="0.3">
      <c r="A19" s="38">
        <v>5</v>
      </c>
      <c r="B19" s="40"/>
      <c r="C19" s="40"/>
      <c r="D19" s="40"/>
      <c r="E19" s="37"/>
      <c r="F19" s="37"/>
      <c r="G19" s="27" t="str">
        <f>IF(OR(B19="",C19="",$B$12=""),"", IF(C19="Cooler",VLOOKUP(D19,'Lookup Values'!$BM$18:$BO$21,2,FALSE)*B19,VLOOKUP(D19,'Lookup Values'!$BM$18:$BO$21,3,FALSE)*B19))</f>
        <v/>
      </c>
      <c r="H19" s="31" t="str">
        <f>IF(OR(B19="",C19="",$B$12=""),"", IF(C19="Cooler",VLOOKUP(D19,'Lookup Values'!$BM$12:$BO$15,2,FALSE)*B19,VLOOKUP(D19,'Lookup Values'!$BM$12:$BO$15,3,FALSE)*B19))</f>
        <v/>
      </c>
      <c r="I19" s="29"/>
      <c r="J19" s="26"/>
      <c r="K19" s="26"/>
      <c r="L19" s="26"/>
      <c r="M19" s="7"/>
      <c r="N19" s="7"/>
      <c r="O19" s="7"/>
      <c r="P19" s="7"/>
      <c r="Q19" s="7"/>
      <c r="R19" s="7"/>
      <c r="S19" s="7"/>
      <c r="T19" s="7"/>
      <c r="U19" s="7"/>
      <c r="V19" s="7"/>
      <c r="W19" s="7"/>
      <c r="X19" s="7"/>
      <c r="Y19" s="7"/>
    </row>
    <row r="20" spans="1:25" x14ac:dyDescent="0.3">
      <c r="A20" s="38">
        <v>6</v>
      </c>
      <c r="B20" s="40"/>
      <c r="C20" s="40"/>
      <c r="D20" s="40"/>
      <c r="E20" s="37"/>
      <c r="F20" s="37"/>
      <c r="G20" s="27" t="str">
        <f>IF(OR(B20="",C20="",$B$12=""),"", IF(C20="Cooler",VLOOKUP(D20,'Lookup Values'!$BM$18:$BO$21,2,FALSE)*B20,VLOOKUP(D20,'Lookup Values'!$BM$18:$BO$21,3,FALSE)*B20))</f>
        <v/>
      </c>
      <c r="H20" s="31" t="str">
        <f>IF(OR(B20="",C20="",$B$12=""),"", IF(C20="Cooler",VLOOKUP(D20,'Lookup Values'!$BM$12:$BO$15,2,FALSE)*B20,VLOOKUP(D20,'Lookup Values'!$BM$12:$BO$15,3,FALSE)*B20))</f>
        <v/>
      </c>
      <c r="I20" s="29"/>
      <c r="J20" s="26"/>
      <c r="K20" s="26"/>
      <c r="L20" s="26"/>
      <c r="M20" s="7"/>
      <c r="N20" s="7"/>
      <c r="O20" s="7"/>
      <c r="P20" s="7"/>
      <c r="Q20" s="7"/>
      <c r="R20" s="7"/>
      <c r="S20" s="7"/>
      <c r="T20" s="7"/>
      <c r="U20" s="7"/>
      <c r="V20" s="7"/>
      <c r="W20" s="7"/>
      <c r="X20" s="7"/>
      <c r="Y20" s="7"/>
    </row>
    <row r="21" spans="1:25" x14ac:dyDescent="0.3">
      <c r="A21" s="38">
        <v>7</v>
      </c>
      <c r="B21" s="40"/>
      <c r="C21" s="40"/>
      <c r="D21" s="40"/>
      <c r="E21" s="37"/>
      <c r="F21" s="37"/>
      <c r="G21" s="27" t="str">
        <f>IF(OR(B21="",C21="",$B$12=""),"", IF(C21="Cooler",VLOOKUP(D21,'Lookup Values'!$BM$18:$BO$21,2,FALSE)*B21,VLOOKUP(D21,'Lookup Values'!$BM$18:$BO$21,3,FALSE)*B21))</f>
        <v/>
      </c>
      <c r="H21" s="31" t="str">
        <f>IF(OR(B21="",C21="",$B$12=""),"", IF(C21="Cooler",VLOOKUP(D21,'Lookup Values'!$BM$12:$BO$15,2,FALSE)*B21,VLOOKUP(D21,'Lookup Values'!$BM$12:$BO$15,3,FALSE)*B21))</f>
        <v/>
      </c>
      <c r="I21" s="29"/>
      <c r="J21" s="26"/>
      <c r="K21" s="26"/>
      <c r="L21" s="26"/>
      <c r="M21" s="7"/>
      <c r="N21" s="7"/>
      <c r="O21" s="7"/>
      <c r="P21" s="7"/>
      <c r="Q21" s="7"/>
      <c r="R21" s="7"/>
      <c r="S21" s="7"/>
      <c r="T21" s="7"/>
      <c r="U21" s="7"/>
      <c r="V21" s="7"/>
      <c r="W21" s="7"/>
      <c r="X21" s="7"/>
      <c r="Y21" s="7"/>
    </row>
    <row r="22" spans="1:25" x14ac:dyDescent="0.3">
      <c r="A22" s="38">
        <v>8</v>
      </c>
      <c r="B22" s="40"/>
      <c r="C22" s="40"/>
      <c r="D22" s="40"/>
      <c r="E22" s="37"/>
      <c r="F22" s="37"/>
      <c r="G22" s="27" t="str">
        <f>IF(OR(B22="",C22="",$B$12=""),"", IF(C22="Cooler",VLOOKUP(D22,'Lookup Values'!$BM$18:$BO$21,2,FALSE)*B22,VLOOKUP(D22,'Lookup Values'!$BM$18:$BO$21,3,FALSE)*B22))</f>
        <v/>
      </c>
      <c r="H22" s="31" t="str">
        <f>IF(OR(B22="",C22="",$B$12=""),"", IF(C22="Cooler",VLOOKUP(D22,'Lookup Values'!$BM$12:$BO$15,2,FALSE)*B22,VLOOKUP(D22,'Lookup Values'!$BM$12:$BO$15,3,FALSE)*B22))</f>
        <v/>
      </c>
      <c r="I22" s="29"/>
      <c r="J22" s="26"/>
      <c r="K22" s="26"/>
      <c r="L22" s="26"/>
      <c r="M22" s="7"/>
      <c r="N22" s="7"/>
      <c r="O22" s="7"/>
      <c r="P22" s="7"/>
      <c r="Q22" s="7"/>
      <c r="R22" s="7"/>
      <c r="S22" s="7"/>
      <c r="T22" s="7"/>
      <c r="U22" s="7"/>
      <c r="V22" s="7"/>
      <c r="W22" s="7"/>
      <c r="X22" s="7"/>
      <c r="Y22" s="7"/>
    </row>
    <row r="23" spans="1:25" x14ac:dyDescent="0.3">
      <c r="A23" s="38">
        <v>9</v>
      </c>
      <c r="B23" s="40"/>
      <c r="C23" s="40"/>
      <c r="D23" s="40"/>
      <c r="E23" s="37"/>
      <c r="F23" s="37"/>
      <c r="G23" s="27" t="str">
        <f>IF(OR(B23="",C23="",$B$12=""),"", IF(C23="Cooler",VLOOKUP(D23,'Lookup Values'!$BM$18:$BO$21,2,FALSE)*B23,VLOOKUP(D23,'Lookup Values'!$BM$18:$BO$21,3,FALSE)*B23))</f>
        <v/>
      </c>
      <c r="H23" s="31" t="str">
        <f>IF(OR(B23="",C23="",$B$12=""),"", IF(C23="Cooler",VLOOKUP(D23,'Lookup Values'!$BM$12:$BO$15,2,FALSE)*B23,VLOOKUP(D23,'Lookup Values'!$BM$12:$BO$15,3,FALSE)*B23))</f>
        <v/>
      </c>
      <c r="I23" s="29"/>
      <c r="J23" s="26"/>
      <c r="K23" s="26"/>
      <c r="L23" s="26"/>
      <c r="M23" s="7"/>
      <c r="N23" s="7"/>
      <c r="O23" s="7"/>
      <c r="P23" s="7"/>
      <c r="Q23" s="7"/>
      <c r="R23" s="7"/>
      <c r="S23" s="7"/>
      <c r="T23" s="7"/>
      <c r="U23" s="7"/>
      <c r="V23" s="7"/>
      <c r="W23" s="7"/>
      <c r="X23" s="7"/>
      <c r="Y23" s="7"/>
    </row>
    <row r="24" spans="1:25" x14ac:dyDescent="0.3">
      <c r="A24" s="38">
        <v>10</v>
      </c>
      <c r="B24" s="40"/>
      <c r="C24" s="40"/>
      <c r="D24" s="40"/>
      <c r="E24" s="37"/>
      <c r="F24" s="37"/>
      <c r="G24" s="27" t="str">
        <f>IF(OR(B24="",C24="",$B$12=""),"", IF(C24="Cooler",VLOOKUP(D24,'Lookup Values'!$BM$18:$BO$21,2,FALSE)*B24,VLOOKUP(D24,'Lookup Values'!$BM$18:$BO$21,3,FALSE)*B24))</f>
        <v/>
      </c>
      <c r="H24" s="31" t="str">
        <f>IF(OR(B24="",C24="",$B$12=""),"", IF(C24="Cooler",VLOOKUP(D24,'Lookup Values'!$BM$12:$BO$15,2,FALSE)*B24,VLOOKUP(D24,'Lookup Values'!$BM$12:$BO$15,3,FALSE)*B24))</f>
        <v/>
      </c>
      <c r="I24" s="29"/>
      <c r="J24" s="26"/>
      <c r="K24" s="26"/>
      <c r="L24" s="26"/>
      <c r="M24" s="7"/>
      <c r="N24" s="7"/>
      <c r="O24" s="7"/>
      <c r="P24" s="7"/>
      <c r="Q24" s="7"/>
      <c r="R24" s="7"/>
      <c r="S24" s="7"/>
      <c r="T24" s="7"/>
      <c r="U24" s="7"/>
      <c r="V24" s="7"/>
      <c r="W24" s="7"/>
      <c r="X24" s="7"/>
      <c r="Y24" s="7"/>
    </row>
    <row r="25" spans="1:25" x14ac:dyDescent="0.3">
      <c r="A25" s="38">
        <v>11</v>
      </c>
      <c r="B25" s="40"/>
      <c r="C25" s="40"/>
      <c r="D25" s="40"/>
      <c r="E25" s="37"/>
      <c r="F25" s="37"/>
      <c r="G25" s="27" t="str">
        <f>IF(OR(B25="",C25="",$B$12=""),"", IF(C25="Cooler",VLOOKUP(D25,'Lookup Values'!$BM$18:$BO$21,2,FALSE)*B25,VLOOKUP(D25,'Lookup Values'!$BM$18:$BO$21,3,FALSE)*B25))</f>
        <v/>
      </c>
      <c r="H25" s="31" t="str">
        <f>IF(OR(B25="",C25="",$B$12=""),"", IF(C25="Cooler",VLOOKUP(D25,'Lookup Values'!$BM$12:$BO$15,2,FALSE)*B25,VLOOKUP(D25,'Lookup Values'!$BM$12:$BO$15,3,FALSE)*B25))</f>
        <v/>
      </c>
      <c r="I25" s="29"/>
      <c r="J25" s="26"/>
      <c r="K25" s="26"/>
      <c r="L25" s="26"/>
      <c r="M25" s="7"/>
      <c r="N25" s="7"/>
      <c r="O25" s="7"/>
      <c r="P25" s="7"/>
      <c r="Q25" s="7"/>
      <c r="R25" s="7"/>
      <c r="S25" s="7"/>
      <c r="T25" s="7"/>
      <c r="U25" s="7"/>
      <c r="V25" s="7"/>
      <c r="W25" s="7"/>
      <c r="X25" s="7"/>
      <c r="Y25" s="7"/>
    </row>
    <row r="26" spans="1:25" x14ac:dyDescent="0.3">
      <c r="A26" s="38">
        <v>12</v>
      </c>
      <c r="B26" s="40"/>
      <c r="C26" s="40"/>
      <c r="D26" s="40"/>
      <c r="E26" s="37"/>
      <c r="F26" s="37"/>
      <c r="G26" s="27" t="str">
        <f>IF(OR(B26="",C26="",$B$12=""),"", IF(C26="Cooler",VLOOKUP(D26,'Lookup Values'!$BM$18:$BO$21,2,FALSE)*B26,VLOOKUP(D26,'Lookup Values'!$BM$18:$BO$21,3,FALSE)*B26))</f>
        <v/>
      </c>
      <c r="H26" s="31" t="str">
        <f>IF(OR(B26="",C26="",$B$12=""),"", IF(C26="Cooler",VLOOKUP(D26,'Lookup Values'!$BM$12:$BO$15,2,FALSE)*B26,VLOOKUP(D26,'Lookup Values'!$BM$12:$BO$15,3,FALSE)*B26))</f>
        <v/>
      </c>
      <c r="I26" s="29"/>
      <c r="J26" s="26"/>
      <c r="K26" s="26"/>
      <c r="L26" s="26"/>
      <c r="M26" s="7"/>
      <c r="N26" s="7"/>
      <c r="O26" s="7"/>
      <c r="P26" s="7"/>
      <c r="Q26" s="7"/>
      <c r="R26" s="7"/>
      <c r="S26" s="7"/>
      <c r="T26" s="7"/>
      <c r="U26" s="7"/>
      <c r="V26" s="7"/>
      <c r="W26" s="7"/>
      <c r="X26" s="7"/>
      <c r="Y26" s="7"/>
    </row>
    <row r="27" spans="1:25" x14ac:dyDescent="0.3">
      <c r="A27" s="38">
        <v>13</v>
      </c>
      <c r="B27" s="40"/>
      <c r="C27" s="40"/>
      <c r="D27" s="40"/>
      <c r="E27" s="37"/>
      <c r="F27" s="37"/>
      <c r="G27" s="27" t="str">
        <f>IF(OR(B27="",C27="",$B$12=""),"", IF(C27="Cooler",VLOOKUP(D27,'Lookup Values'!$BM$18:$BO$21,2,FALSE)*B27,VLOOKUP(D27,'Lookup Values'!$BM$18:$BO$21,3,FALSE)*B27))</f>
        <v/>
      </c>
      <c r="H27" s="31" t="str">
        <f>IF(OR(B27="",C27="",$B$12=""),"", IF(C27="Cooler",VLOOKUP(D27,'Lookup Values'!$BM$12:$BO$15,2,FALSE)*B27,VLOOKUP(D27,'Lookup Values'!$BM$12:$BO$15,3,FALSE)*B27))</f>
        <v/>
      </c>
      <c r="I27" s="29"/>
      <c r="J27" s="26"/>
      <c r="K27" s="26"/>
      <c r="L27" s="26"/>
      <c r="M27" s="7"/>
      <c r="N27" s="7"/>
      <c r="O27" s="7"/>
      <c r="P27" s="7"/>
      <c r="Q27" s="7"/>
      <c r="R27" s="7"/>
      <c r="S27" s="7"/>
      <c r="T27" s="7"/>
      <c r="U27" s="7"/>
      <c r="V27" s="7"/>
      <c r="W27" s="7"/>
      <c r="X27" s="7"/>
      <c r="Y27" s="7"/>
    </row>
    <row r="28" spans="1:25" x14ac:dyDescent="0.3">
      <c r="A28" s="38">
        <v>14</v>
      </c>
      <c r="B28" s="40"/>
      <c r="C28" s="40"/>
      <c r="D28" s="40"/>
      <c r="E28" s="37"/>
      <c r="F28" s="37"/>
      <c r="G28" s="27" t="str">
        <f>IF(OR(B28="",C28="",$B$12=""),"", IF(C28="Cooler",VLOOKUP(D28,'Lookup Values'!$BM$18:$BO$21,2,FALSE)*B28,VLOOKUP(D28,'Lookup Values'!$BM$18:$BO$21,3,FALSE)*B28))</f>
        <v/>
      </c>
      <c r="H28" s="31" t="str">
        <f>IF(OR(B28="",C28="",$B$12=""),"", IF(C28="Cooler",VLOOKUP(D28,'Lookup Values'!$BM$12:$BO$15,2,FALSE)*B28,VLOOKUP(D28,'Lookup Values'!$BM$12:$BO$15,3,FALSE)*B28))</f>
        <v/>
      </c>
      <c r="I28" s="29"/>
      <c r="J28" s="26"/>
      <c r="K28" s="26"/>
      <c r="L28" s="26"/>
      <c r="M28" s="7"/>
      <c r="N28" s="7"/>
      <c r="O28" s="7"/>
      <c r="P28" s="7"/>
      <c r="Q28" s="7"/>
      <c r="R28" s="7"/>
      <c r="S28" s="7"/>
      <c r="T28" s="7"/>
      <c r="U28" s="7"/>
      <c r="V28" s="7"/>
      <c r="W28" s="7"/>
      <c r="X28" s="7"/>
      <c r="Y28" s="7"/>
    </row>
    <row r="29" spans="1:25" x14ac:dyDescent="0.3">
      <c r="A29" s="38">
        <v>15</v>
      </c>
      <c r="B29" s="40"/>
      <c r="C29" s="40"/>
      <c r="D29" s="40"/>
      <c r="E29" s="37"/>
      <c r="F29" s="37"/>
      <c r="G29" s="27" t="str">
        <f>IF(OR(B29="",C29="",$B$12=""),"", IF(C29="Cooler",VLOOKUP(D29,'Lookup Values'!$BM$18:$BO$21,2,FALSE)*B29,VLOOKUP(D29,'Lookup Values'!$BM$18:$BO$21,3,FALSE)*B29))</f>
        <v/>
      </c>
      <c r="H29" s="31" t="str">
        <f>IF(OR(B29="",C29="",$B$12=""),"", IF(C29="Cooler",VLOOKUP(D29,'Lookup Values'!$BM$12:$BO$15,2,FALSE)*B29,VLOOKUP(D29,'Lookup Values'!$BM$12:$BO$15,3,FALSE)*B29))</f>
        <v/>
      </c>
      <c r="I29" s="29"/>
      <c r="J29" s="26"/>
      <c r="K29" s="26"/>
      <c r="L29" s="26"/>
      <c r="M29" s="7"/>
      <c r="N29" s="7"/>
      <c r="O29" s="7"/>
      <c r="P29" s="7"/>
      <c r="Q29" s="7"/>
      <c r="R29" s="7"/>
      <c r="S29" s="7"/>
      <c r="T29" s="7"/>
      <c r="U29" s="7"/>
      <c r="V29" s="7"/>
      <c r="W29" s="7"/>
      <c r="X29" s="7"/>
      <c r="Y29" s="7"/>
    </row>
    <row r="30" spans="1:25" x14ac:dyDescent="0.3">
      <c r="A30" s="38">
        <v>16</v>
      </c>
      <c r="B30" s="40"/>
      <c r="C30" s="40"/>
      <c r="D30" s="40"/>
      <c r="E30" s="37"/>
      <c r="F30" s="37"/>
      <c r="G30" s="27" t="str">
        <f>IF(OR(B30="",C30="",$B$12=""),"", IF(C30="Cooler",VLOOKUP(D30,'Lookup Values'!$BM$18:$BO$21,2,FALSE)*B30,VLOOKUP(D30,'Lookup Values'!$BM$18:$BO$21,3,FALSE)*B30))</f>
        <v/>
      </c>
      <c r="H30" s="31" t="str">
        <f>IF(OR(B30="",C30="",$B$12=""),"", IF(C30="Cooler",VLOOKUP(D30,'Lookup Values'!$BM$12:$BO$15,2,FALSE)*B30,VLOOKUP(D30,'Lookup Values'!$BM$12:$BO$15,3,FALSE)*B30))</f>
        <v/>
      </c>
      <c r="I30" s="29"/>
      <c r="J30" s="26"/>
      <c r="K30" s="26"/>
      <c r="L30" s="26"/>
      <c r="M30" s="7"/>
      <c r="N30" s="7"/>
      <c r="O30" s="7"/>
      <c r="P30" s="7"/>
      <c r="Q30" s="7"/>
      <c r="R30" s="7"/>
      <c r="S30" s="7"/>
      <c r="T30" s="7"/>
      <c r="U30" s="7"/>
      <c r="V30" s="7"/>
      <c r="W30" s="7"/>
      <c r="X30" s="7"/>
      <c r="Y30" s="7"/>
    </row>
    <row r="31" spans="1:25" x14ac:dyDescent="0.3">
      <c r="A31" s="38">
        <v>17</v>
      </c>
      <c r="B31" s="40"/>
      <c r="C31" s="40"/>
      <c r="D31" s="40"/>
      <c r="E31" s="37"/>
      <c r="F31" s="37"/>
      <c r="G31" s="27" t="str">
        <f>IF(OR(B31="",C31="",$B$12=""),"", IF(C31="Cooler",VLOOKUP(D31,'Lookup Values'!$BM$18:$BO$21,2,FALSE)*B31,VLOOKUP(D31,'Lookup Values'!$BM$18:$BO$21,3,FALSE)*B31))</f>
        <v/>
      </c>
      <c r="H31" s="31" t="str">
        <f>IF(OR(B31="",C31="",$B$12=""),"", IF(C31="Cooler",VLOOKUP(D31,'Lookup Values'!$BM$12:$BO$15,2,FALSE)*B31,VLOOKUP(D31,'Lookup Values'!$BM$12:$BO$15,3,FALSE)*B31))</f>
        <v/>
      </c>
      <c r="I31" s="29"/>
      <c r="J31" s="26"/>
      <c r="K31" s="26"/>
      <c r="L31" s="26"/>
      <c r="M31" s="7"/>
      <c r="N31" s="7"/>
      <c r="O31" s="7"/>
      <c r="P31" s="7"/>
      <c r="Q31" s="7"/>
      <c r="R31" s="7"/>
      <c r="S31" s="7"/>
      <c r="T31" s="7"/>
      <c r="U31" s="7"/>
      <c r="V31" s="7"/>
      <c r="W31" s="7"/>
      <c r="X31" s="7"/>
      <c r="Y31" s="7"/>
    </row>
    <row r="32" spans="1:25" x14ac:dyDescent="0.3">
      <c r="A32" s="38">
        <v>18</v>
      </c>
      <c r="B32" s="40"/>
      <c r="C32" s="40"/>
      <c r="D32" s="40"/>
      <c r="E32" s="37"/>
      <c r="F32" s="37"/>
      <c r="G32" s="27" t="str">
        <f>IF(OR(B32="",C32="",$B$12=""),"", IF(C32="Cooler",VLOOKUP(D32,'Lookup Values'!$BM$18:$BO$21,2,FALSE)*B32,VLOOKUP(D32,'Lookup Values'!$BM$18:$BO$21,3,FALSE)*B32))</f>
        <v/>
      </c>
      <c r="H32" s="31" t="str">
        <f>IF(OR(B32="",C32="",$B$12=""),"", IF(C32="Cooler",VLOOKUP(D32,'Lookup Values'!$BM$12:$BO$15,2,FALSE)*B32,VLOOKUP(D32,'Lookup Values'!$BM$12:$BO$15,3,FALSE)*B32))</f>
        <v/>
      </c>
      <c r="I32" s="29"/>
      <c r="J32" s="26"/>
      <c r="K32" s="26"/>
      <c r="L32" s="26"/>
      <c r="M32" s="7"/>
      <c r="N32" s="7"/>
      <c r="O32" s="7"/>
      <c r="P32" s="7"/>
      <c r="Q32" s="7"/>
      <c r="R32" s="7"/>
      <c r="S32" s="7"/>
      <c r="T32" s="7"/>
      <c r="U32" s="7"/>
      <c r="V32" s="7"/>
      <c r="W32" s="7"/>
      <c r="X32" s="7"/>
      <c r="Y32" s="7"/>
    </row>
    <row r="33" spans="1:25" x14ac:dyDescent="0.3">
      <c r="A33" s="38">
        <v>19</v>
      </c>
      <c r="B33" s="40"/>
      <c r="C33" s="40"/>
      <c r="D33" s="40"/>
      <c r="E33" s="37"/>
      <c r="F33" s="37"/>
      <c r="G33" s="27" t="str">
        <f>IF(OR(B33="",C33="",$B$12=""),"", IF(C33="Cooler",VLOOKUP(D33,'Lookup Values'!$BM$18:$BO$21,2,FALSE)*B33,VLOOKUP(D33,'Lookup Values'!$BM$18:$BO$21,3,FALSE)*B33))</f>
        <v/>
      </c>
      <c r="H33" s="31" t="str">
        <f>IF(OR(B33="",C33="",$B$12=""),"", IF(C33="Cooler",VLOOKUP(D33,'Lookup Values'!$BM$12:$BO$15,2,FALSE)*B33,VLOOKUP(D33,'Lookup Values'!$BM$12:$BO$15,3,FALSE)*B33))</f>
        <v/>
      </c>
      <c r="I33" s="29"/>
      <c r="J33" s="26"/>
      <c r="K33" s="26"/>
      <c r="L33" s="26"/>
      <c r="M33" s="7"/>
      <c r="N33" s="7"/>
      <c r="O33" s="7"/>
      <c r="P33" s="7"/>
      <c r="Q33" s="7"/>
      <c r="R33" s="7"/>
      <c r="S33" s="7"/>
      <c r="T33" s="7"/>
      <c r="U33" s="7"/>
      <c r="V33" s="7"/>
      <c r="W33" s="7"/>
      <c r="X33" s="7"/>
      <c r="Y33" s="7"/>
    </row>
    <row r="34" spans="1:25" x14ac:dyDescent="0.3">
      <c r="A34" s="38">
        <v>20</v>
      </c>
      <c r="B34" s="40"/>
      <c r="C34" s="40"/>
      <c r="D34" s="40"/>
      <c r="E34" s="37"/>
      <c r="F34" s="37"/>
      <c r="G34" s="27" t="str">
        <f>IF(OR(B34="",C34="",$B$12=""),"", IF(C34="Cooler",VLOOKUP(D34,'Lookup Values'!$BM$18:$BO$21,2,FALSE)*B34,VLOOKUP(D34,'Lookup Values'!$BM$18:$BO$21,3,FALSE)*B34))</f>
        <v/>
      </c>
      <c r="H34" s="31" t="str">
        <f>IF(OR(B34="",C34="",$B$12=""),"", IF(C34="Cooler",VLOOKUP(D34,'Lookup Values'!$BM$12:$BO$15,2,FALSE)*B34,VLOOKUP(D34,'Lookup Values'!$BM$12:$BO$15,3,FALSE)*B34))</f>
        <v/>
      </c>
      <c r="I34" s="29"/>
      <c r="J34" s="26"/>
      <c r="K34" s="26"/>
      <c r="L34" s="26"/>
      <c r="M34" s="7"/>
      <c r="N34" s="7"/>
      <c r="O34" s="7"/>
      <c r="P34" s="7"/>
      <c r="Q34" s="7"/>
      <c r="R34" s="7"/>
      <c r="S34" s="7"/>
      <c r="T34" s="7"/>
      <c r="U34" s="7"/>
      <c r="V34" s="7"/>
      <c r="W34" s="7"/>
      <c r="X34" s="7"/>
      <c r="Y34" s="7"/>
    </row>
    <row r="35" spans="1:25" x14ac:dyDescent="0.3">
      <c r="A35" s="38" t="s">
        <v>114</v>
      </c>
      <c r="B35" s="40"/>
      <c r="C35" s="40"/>
      <c r="D35" s="40"/>
      <c r="E35" s="37"/>
      <c r="F35" s="37"/>
      <c r="G35" s="27" t="str">
        <f>IF(IFERROR(SUM(G15:G34),"")=0,"",IFERROR(SUM(G15:G34),""))</f>
        <v/>
      </c>
      <c r="H35" s="27" t="str">
        <f>IF(IFERROR(SUM(H15:H34),"")=0,"",IFERROR(SUM(H15:H34),""))</f>
        <v/>
      </c>
      <c r="I35" s="6"/>
      <c r="J35" s="26"/>
      <c r="K35" s="26"/>
      <c r="L35" s="26"/>
      <c r="M35" s="7"/>
      <c r="N35" s="7"/>
      <c r="O35" s="7"/>
      <c r="P35" s="7"/>
      <c r="Q35" s="7"/>
      <c r="R35" s="7"/>
      <c r="S35" s="7"/>
      <c r="T35" s="7"/>
      <c r="U35" s="7"/>
      <c r="V35" s="7"/>
      <c r="W35" s="7"/>
      <c r="X35" s="7"/>
      <c r="Y35" s="7"/>
    </row>
    <row r="36" spans="1:25" x14ac:dyDescent="0.3">
      <c r="A36" s="23"/>
      <c r="B36" s="24"/>
      <c r="C36" s="25"/>
      <c r="D36" s="25"/>
      <c r="E36" s="25"/>
      <c r="F36" s="32"/>
      <c r="G36" s="32"/>
      <c r="H36" s="26"/>
      <c r="I36" s="26"/>
      <c r="J36" s="26"/>
      <c r="K36" s="7"/>
      <c r="L36" s="7"/>
      <c r="M36" s="7"/>
      <c r="N36" s="7"/>
      <c r="O36" s="7"/>
      <c r="P36" s="7"/>
      <c r="Q36" s="7"/>
      <c r="R36" s="7"/>
      <c r="S36" s="7"/>
      <c r="T36" s="7"/>
      <c r="U36" s="7"/>
      <c r="V36" s="7"/>
      <c r="W36" s="7"/>
    </row>
    <row r="37" spans="1:25" x14ac:dyDescent="0.3">
      <c r="A37" s="141" t="s">
        <v>115</v>
      </c>
      <c r="B37" s="142"/>
      <c r="C37" s="142"/>
      <c r="D37" s="142"/>
      <c r="E37" s="142"/>
      <c r="F37" s="142"/>
      <c r="G37" s="142"/>
      <c r="H37" s="142"/>
      <c r="I37" s="7"/>
      <c r="J37" s="7"/>
      <c r="K37" s="7"/>
      <c r="L37" s="7"/>
      <c r="M37" s="7"/>
      <c r="N37" s="7"/>
      <c r="O37" s="7"/>
      <c r="P37" s="7"/>
      <c r="Q37" s="7"/>
      <c r="R37" s="7"/>
      <c r="S37" s="7"/>
      <c r="T37" s="7"/>
      <c r="U37" s="7"/>
      <c r="V37" s="7"/>
      <c r="W37" s="7"/>
    </row>
    <row r="38" spans="1:25" ht="16.2" thickBot="1" x14ac:dyDescent="0.35">
      <c r="A38" s="7"/>
      <c r="B38" s="7"/>
      <c r="C38" s="7"/>
      <c r="D38" s="7"/>
      <c r="E38" s="7"/>
      <c r="F38" s="7"/>
      <c r="G38" s="7"/>
      <c r="H38" s="7"/>
      <c r="I38" s="7"/>
      <c r="K38" s="7"/>
      <c r="L38" s="7"/>
      <c r="M38" s="7"/>
      <c r="N38" s="7"/>
      <c r="O38" s="7"/>
      <c r="P38" s="7"/>
      <c r="Q38" s="7"/>
      <c r="R38" s="7"/>
      <c r="S38" s="7"/>
      <c r="T38" s="7"/>
      <c r="U38" s="7"/>
      <c r="V38" s="7"/>
      <c r="W38" s="7"/>
    </row>
    <row r="39" spans="1:25" x14ac:dyDescent="0.3">
      <c r="A39" s="7"/>
      <c r="B39" s="156" t="str">
        <f>A2&amp;" kW Savings"</f>
        <v>Strip Curtains for Walk-in Refrigerated Storage kW Savings</v>
      </c>
      <c r="C39" s="157"/>
      <c r="D39" s="158"/>
      <c r="E39" s="33" t="str">
        <f>IF(G35="","",G35)</f>
        <v/>
      </c>
      <c r="F39" s="7"/>
      <c r="G39" s="7"/>
      <c r="H39" s="7"/>
      <c r="I39" s="7"/>
      <c r="J39" s="7"/>
      <c r="K39" s="7"/>
      <c r="L39" s="7"/>
      <c r="M39" s="7"/>
      <c r="N39" s="7"/>
      <c r="O39" s="7"/>
      <c r="P39" s="7"/>
      <c r="Q39" s="7"/>
      <c r="R39" s="7"/>
      <c r="S39" s="7"/>
    </row>
    <row r="40" spans="1:25" ht="16.2" thickBot="1" x14ac:dyDescent="0.35">
      <c r="A40" s="7"/>
      <c r="B40" s="153" t="str">
        <f>A2&amp;" kWh Savings"</f>
        <v>Strip Curtains for Walk-in Refrigerated Storage kWh Savings</v>
      </c>
      <c r="C40" s="154"/>
      <c r="D40" s="155"/>
      <c r="E40" s="34" t="str">
        <f>IF(H35="","",H35)</f>
        <v/>
      </c>
      <c r="F40" s="7"/>
      <c r="G40" s="7"/>
      <c r="H40" s="7"/>
      <c r="I40" s="7"/>
      <c r="J40" s="7"/>
      <c r="K40" s="7"/>
      <c r="L40" s="7"/>
      <c r="M40" s="7"/>
      <c r="N40" s="7"/>
      <c r="O40" s="7"/>
      <c r="P40" s="7"/>
      <c r="Q40" s="7"/>
      <c r="R40" s="7"/>
      <c r="S40" s="7"/>
    </row>
    <row r="41" spans="1:25" ht="10.5" customHeight="1" x14ac:dyDescent="0.3">
      <c r="A41" s="23"/>
      <c r="B41" s="35"/>
      <c r="C41" s="35"/>
      <c r="D41" s="35"/>
      <c r="E41" s="35"/>
      <c r="F41" s="35"/>
      <c r="G41" s="35"/>
      <c r="H41" s="35"/>
      <c r="I41" s="35"/>
      <c r="J41" s="35"/>
      <c r="K41" s="7"/>
      <c r="L41" s="7"/>
      <c r="M41" s="7"/>
      <c r="N41" s="7"/>
      <c r="O41" s="7"/>
      <c r="P41" s="7"/>
      <c r="Q41" s="7"/>
      <c r="R41" s="7"/>
      <c r="S41" s="7"/>
      <c r="T41" s="7"/>
      <c r="U41" s="7"/>
      <c r="V41" s="7"/>
      <c r="W41" s="7"/>
    </row>
    <row r="42" spans="1:25" x14ac:dyDescent="0.3">
      <c r="A42" s="23"/>
      <c r="B42" s="35"/>
      <c r="C42" s="35"/>
      <c r="D42" s="35"/>
      <c r="E42" s="35"/>
      <c r="F42" s="35"/>
      <c r="G42" s="35"/>
      <c r="H42" s="35"/>
      <c r="I42" s="35"/>
      <c r="J42" s="35"/>
      <c r="K42" s="7"/>
      <c r="L42" s="7"/>
      <c r="M42" s="7"/>
      <c r="N42" s="7"/>
      <c r="O42" s="7"/>
      <c r="P42" s="7"/>
      <c r="Q42" s="7"/>
      <c r="R42" s="7"/>
      <c r="S42" s="7"/>
      <c r="T42" s="7"/>
      <c r="U42" s="7"/>
      <c r="V42" s="7"/>
      <c r="W42" s="7"/>
    </row>
    <row r="43" spans="1:25" x14ac:dyDescent="0.3">
      <c r="A43" s="24"/>
      <c r="B43" s="7"/>
      <c r="C43" s="7"/>
      <c r="D43" s="7"/>
      <c r="E43" s="7"/>
      <c r="F43" s="7"/>
      <c r="G43" s="7"/>
      <c r="H43" s="7"/>
      <c r="I43" s="7"/>
      <c r="J43" s="7"/>
      <c r="K43" s="7"/>
      <c r="L43" s="7"/>
      <c r="M43" s="7"/>
      <c r="N43" s="7"/>
      <c r="O43" s="7"/>
      <c r="P43" s="7"/>
      <c r="Q43" s="7"/>
      <c r="R43" s="7"/>
      <c r="S43" s="7"/>
      <c r="T43" s="7"/>
      <c r="U43" s="7"/>
      <c r="V43" s="7"/>
      <c r="W43" s="7"/>
    </row>
    <row r="44" spans="1:25" x14ac:dyDescent="0.3">
      <c r="A44" s="24"/>
      <c r="B44" s="7"/>
      <c r="C44" s="7"/>
      <c r="D44" s="7"/>
      <c r="E44" s="7"/>
      <c r="F44" s="7"/>
      <c r="G44" s="7"/>
      <c r="H44" s="7"/>
      <c r="I44" s="7"/>
      <c r="J44" s="7"/>
      <c r="K44" s="7"/>
      <c r="L44" s="7"/>
      <c r="M44" s="7"/>
      <c r="N44" s="7"/>
      <c r="O44" s="7"/>
      <c r="P44" s="7"/>
      <c r="Q44" s="7"/>
      <c r="R44" s="7"/>
      <c r="S44" s="7"/>
      <c r="T44" s="7"/>
      <c r="U44" s="7"/>
      <c r="V44" s="7"/>
      <c r="W44" s="7"/>
    </row>
    <row r="45" spans="1:25" x14ac:dyDescent="0.3">
      <c r="A45" s="24"/>
      <c r="B45" s="7"/>
      <c r="C45" s="7"/>
      <c r="D45" s="7"/>
      <c r="E45" s="7"/>
      <c r="F45" s="7"/>
      <c r="G45" s="7"/>
      <c r="H45" s="7"/>
      <c r="I45" s="7"/>
      <c r="J45" s="7"/>
      <c r="K45" s="7"/>
      <c r="L45" s="7"/>
      <c r="M45" s="7"/>
      <c r="N45" s="7"/>
      <c r="O45" s="7"/>
      <c r="P45" s="7"/>
      <c r="Q45" s="7"/>
      <c r="R45" s="7"/>
      <c r="S45" s="7"/>
      <c r="T45" s="7"/>
      <c r="U45" s="7"/>
      <c r="V45" s="7"/>
      <c r="W45" s="7"/>
    </row>
    <row r="46" spans="1:25" x14ac:dyDescent="0.3">
      <c r="A46" s="24"/>
      <c r="B46" s="7"/>
      <c r="C46" s="7"/>
      <c r="D46" s="7"/>
      <c r="E46" s="7"/>
      <c r="F46" s="7"/>
      <c r="G46" s="7"/>
      <c r="H46" s="7"/>
      <c r="I46" s="7"/>
      <c r="J46" s="7"/>
      <c r="K46" s="7"/>
      <c r="L46" s="7"/>
      <c r="M46" s="7"/>
      <c r="N46" s="7"/>
      <c r="O46" s="7"/>
      <c r="P46" s="7"/>
      <c r="Q46" s="7"/>
      <c r="R46" s="7"/>
      <c r="S46" s="7"/>
      <c r="T46" s="7"/>
      <c r="U46" s="7"/>
      <c r="V46" s="7"/>
      <c r="W46" s="7"/>
    </row>
    <row r="47" spans="1:25" hidden="1" x14ac:dyDescent="0.3">
      <c r="A47" s="24"/>
      <c r="B47" s="36" t="s">
        <v>116</v>
      </c>
      <c r="C47" s="24"/>
      <c r="D47" s="36" t="s">
        <v>117</v>
      </c>
      <c r="E47" s="36"/>
      <c r="F47" s="24"/>
      <c r="G47" s="24"/>
      <c r="H47" s="24"/>
      <c r="I47" s="24"/>
      <c r="J47" s="7"/>
      <c r="K47" s="7"/>
      <c r="L47" s="7"/>
      <c r="M47" s="7"/>
      <c r="N47" s="7"/>
      <c r="O47" s="7"/>
      <c r="P47" s="7"/>
      <c r="Q47" s="7"/>
      <c r="R47" s="7"/>
      <c r="S47" s="7"/>
      <c r="T47" s="7"/>
      <c r="U47" s="7"/>
      <c r="V47" s="7"/>
      <c r="W47" s="7"/>
    </row>
    <row r="48" spans="1:25" hidden="1" x14ac:dyDescent="0.3">
      <c r="A48" s="24"/>
      <c r="B48" s="24" t="s">
        <v>118</v>
      </c>
      <c r="C48" s="24"/>
      <c r="D48" s="24">
        <v>1</v>
      </c>
      <c r="E48" s="24"/>
      <c r="F48" s="24"/>
      <c r="G48" s="24"/>
      <c r="H48" s="24"/>
      <c r="I48" s="24"/>
      <c r="J48" s="24"/>
      <c r="K48" s="7"/>
      <c r="L48" s="7"/>
      <c r="M48" s="7"/>
      <c r="N48" s="7"/>
      <c r="O48" s="7"/>
      <c r="P48" s="7"/>
      <c r="Q48" s="7"/>
      <c r="R48" s="7"/>
      <c r="S48" s="7"/>
      <c r="T48" s="7"/>
      <c r="U48" s="7"/>
      <c r="V48" s="7"/>
      <c r="W48" s="7"/>
    </row>
    <row r="49" spans="1:23" hidden="1" x14ac:dyDescent="0.3">
      <c r="A49" s="24"/>
      <c r="B49" s="24" t="s">
        <v>119</v>
      </c>
      <c r="C49" s="24"/>
      <c r="D49" s="24">
        <v>2</v>
      </c>
      <c r="E49" s="24"/>
      <c r="F49" s="24"/>
      <c r="G49" s="24"/>
      <c r="H49" s="24"/>
      <c r="I49" s="24"/>
      <c r="J49" s="24"/>
      <c r="K49" s="7"/>
      <c r="L49" s="7"/>
      <c r="M49" s="7"/>
      <c r="N49" s="7"/>
      <c r="O49" s="7"/>
      <c r="P49" s="7"/>
      <c r="Q49" s="7"/>
      <c r="R49" s="7"/>
      <c r="S49" s="7"/>
      <c r="T49" s="7"/>
      <c r="U49" s="7"/>
      <c r="V49" s="7"/>
      <c r="W49" s="7"/>
    </row>
    <row r="50" spans="1:23" hidden="1" x14ac:dyDescent="0.3">
      <c r="A50" s="24"/>
      <c r="B50" s="24" t="s">
        <v>120</v>
      </c>
      <c r="C50" s="24"/>
      <c r="D50" s="24">
        <v>3</v>
      </c>
      <c r="E50" s="24"/>
      <c r="F50" s="24"/>
      <c r="G50" s="24"/>
      <c r="H50" s="24"/>
      <c r="I50" s="24"/>
      <c r="J50" s="24"/>
      <c r="K50" s="7"/>
      <c r="L50" s="7"/>
      <c r="M50" s="7"/>
      <c r="N50" s="7"/>
      <c r="O50" s="7"/>
      <c r="P50" s="7"/>
      <c r="Q50" s="7"/>
      <c r="R50" s="7"/>
      <c r="S50" s="7"/>
      <c r="T50" s="7"/>
      <c r="U50" s="7"/>
      <c r="V50" s="7"/>
      <c r="W50" s="7"/>
    </row>
    <row r="51" spans="1:23" hidden="1" x14ac:dyDescent="0.3">
      <c r="A51" s="7"/>
      <c r="B51" s="24" t="s">
        <v>121</v>
      </c>
      <c r="C51" s="24"/>
      <c r="D51" s="24"/>
      <c r="E51" s="24"/>
      <c r="F51" s="24"/>
      <c r="G51" s="24"/>
      <c r="H51" s="24"/>
      <c r="I51" s="24"/>
      <c r="J51" s="24"/>
      <c r="K51" s="7"/>
      <c r="L51" s="7"/>
      <c r="M51" s="7"/>
      <c r="N51" s="7"/>
      <c r="O51" s="7"/>
      <c r="P51" s="7"/>
      <c r="Q51" s="7"/>
      <c r="R51" s="7"/>
      <c r="S51" s="7"/>
      <c r="T51" s="7"/>
      <c r="U51" s="7"/>
      <c r="V51" s="7"/>
      <c r="W51" s="7"/>
    </row>
    <row r="52" spans="1:23" hidden="1" x14ac:dyDescent="0.3">
      <c r="A52" s="7"/>
      <c r="B52" s="24" t="s">
        <v>122</v>
      </c>
      <c r="C52" s="24"/>
      <c r="D52" s="24"/>
      <c r="E52" s="24"/>
      <c r="F52" s="24"/>
      <c r="G52" s="24"/>
      <c r="H52" s="24"/>
      <c r="I52" s="24"/>
      <c r="J52" s="24"/>
      <c r="K52" s="7"/>
      <c r="L52" s="7"/>
      <c r="M52" s="7"/>
      <c r="N52" s="7"/>
      <c r="O52" s="7"/>
      <c r="P52" s="7"/>
      <c r="Q52" s="7"/>
      <c r="R52" s="7"/>
      <c r="S52" s="7"/>
      <c r="T52" s="7"/>
      <c r="U52" s="7"/>
      <c r="V52" s="7"/>
      <c r="W52" s="7"/>
    </row>
    <row r="53" spans="1:23" hidden="1" x14ac:dyDescent="0.3">
      <c r="A53" s="7"/>
      <c r="B53" s="24" t="s">
        <v>123</v>
      </c>
      <c r="C53" s="24"/>
      <c r="D53" s="24"/>
      <c r="E53" s="24"/>
      <c r="F53" s="24"/>
      <c r="G53" s="24"/>
      <c r="H53" s="24"/>
      <c r="I53" s="24"/>
      <c r="J53" s="24"/>
      <c r="K53" s="7"/>
      <c r="L53" s="7"/>
      <c r="M53" s="7"/>
      <c r="N53" s="7"/>
      <c r="O53" s="7"/>
      <c r="P53" s="7"/>
      <c r="Q53" s="7"/>
      <c r="R53" s="7"/>
      <c r="S53" s="7"/>
      <c r="T53" s="7"/>
      <c r="U53" s="7"/>
      <c r="V53" s="7"/>
      <c r="W53" s="7"/>
    </row>
    <row r="54" spans="1:23" hidden="1" x14ac:dyDescent="0.3">
      <c r="A54" s="7"/>
      <c r="B54" s="24" t="s">
        <v>124</v>
      </c>
      <c r="C54" s="24"/>
      <c r="D54" s="24"/>
      <c r="E54" s="24"/>
      <c r="F54" s="24"/>
      <c r="G54" s="24"/>
      <c r="H54" s="24"/>
      <c r="I54" s="24"/>
      <c r="J54" s="24"/>
      <c r="K54" s="7"/>
      <c r="L54" s="7"/>
      <c r="M54" s="7"/>
      <c r="N54" s="7"/>
      <c r="O54" s="7"/>
      <c r="P54" s="7"/>
      <c r="Q54" s="7"/>
      <c r="R54" s="7"/>
      <c r="S54" s="7"/>
      <c r="T54" s="7"/>
      <c r="U54" s="7"/>
      <c r="V54" s="7"/>
      <c r="W54" s="7"/>
    </row>
    <row r="55" spans="1:23" hidden="1" x14ac:dyDescent="0.3">
      <c r="A55" s="7"/>
      <c r="B55" s="24" t="s">
        <v>125</v>
      </c>
      <c r="C55" s="24"/>
      <c r="D55" s="24"/>
      <c r="E55" s="24"/>
      <c r="F55" s="24"/>
      <c r="G55" s="24"/>
      <c r="H55" s="24"/>
      <c r="I55" s="24"/>
      <c r="J55" s="24"/>
      <c r="K55" s="7"/>
      <c r="L55" s="7"/>
      <c r="M55" s="7"/>
      <c r="N55" s="7"/>
      <c r="O55" s="7"/>
      <c r="P55" s="7"/>
      <c r="Q55" s="7"/>
      <c r="R55" s="7"/>
      <c r="S55" s="7"/>
      <c r="T55" s="7"/>
      <c r="U55" s="7"/>
      <c r="V55" s="7"/>
      <c r="W55" s="7"/>
    </row>
    <row r="56" spans="1:23" hidden="1" x14ac:dyDescent="0.3">
      <c r="A56" s="7"/>
      <c r="B56" s="7" t="s">
        <v>126</v>
      </c>
      <c r="C56" s="7"/>
      <c r="D56" s="7"/>
      <c r="E56" s="7"/>
      <c r="F56" s="7"/>
      <c r="G56" s="7"/>
      <c r="H56" s="7"/>
      <c r="I56" s="7"/>
      <c r="J56" s="7"/>
      <c r="K56" s="7"/>
      <c r="L56" s="7"/>
      <c r="M56" s="7"/>
      <c r="N56" s="7"/>
      <c r="O56" s="7"/>
      <c r="P56" s="7"/>
      <c r="Q56" s="7"/>
      <c r="R56" s="7"/>
      <c r="S56" s="7"/>
      <c r="T56" s="7"/>
      <c r="U56" s="7"/>
      <c r="V56" s="7"/>
      <c r="W56" s="7"/>
    </row>
    <row r="57" spans="1:23" x14ac:dyDescent="0.3">
      <c r="A57" s="7"/>
      <c r="B57" s="7"/>
      <c r="C57" s="7"/>
      <c r="D57" s="7"/>
      <c r="E57" s="7"/>
      <c r="F57" s="7"/>
      <c r="G57" s="7"/>
      <c r="H57" s="7"/>
      <c r="I57" s="7"/>
      <c r="J57" s="7"/>
      <c r="K57" s="7"/>
      <c r="L57" s="7"/>
      <c r="M57" s="7"/>
      <c r="N57" s="7"/>
      <c r="O57" s="7"/>
      <c r="P57" s="7"/>
      <c r="Q57" s="7"/>
      <c r="R57" s="7"/>
      <c r="S57" s="7"/>
      <c r="T57" s="7"/>
      <c r="U57" s="7"/>
      <c r="V57" s="7"/>
      <c r="W57" s="7"/>
    </row>
    <row r="58" spans="1:23" x14ac:dyDescent="0.3">
      <c r="A58" s="7"/>
      <c r="B58" s="7"/>
      <c r="C58" s="7"/>
      <c r="D58" s="7"/>
      <c r="E58" s="7"/>
      <c r="F58" s="7"/>
      <c r="G58" s="7"/>
      <c r="H58" s="7"/>
      <c r="I58" s="7"/>
      <c r="J58" s="7"/>
      <c r="K58" s="7"/>
      <c r="L58" s="7"/>
      <c r="M58" s="7"/>
      <c r="N58" s="7"/>
      <c r="O58" s="7"/>
      <c r="P58" s="7"/>
      <c r="Q58" s="7"/>
      <c r="R58" s="7"/>
      <c r="S58" s="7"/>
      <c r="T58" s="7"/>
      <c r="U58" s="7"/>
      <c r="V58" s="7"/>
      <c r="W58" s="7"/>
    </row>
    <row r="59" spans="1:23" x14ac:dyDescent="0.3">
      <c r="A59" s="7"/>
      <c r="B59" s="7"/>
      <c r="C59" s="7"/>
      <c r="D59" s="7"/>
      <c r="E59" s="7"/>
      <c r="F59" s="7"/>
      <c r="G59" s="7"/>
      <c r="H59" s="7"/>
      <c r="I59" s="7"/>
      <c r="J59" s="7"/>
      <c r="K59" s="7"/>
      <c r="L59" s="7"/>
      <c r="M59" s="7"/>
      <c r="N59" s="7"/>
      <c r="O59" s="7"/>
      <c r="P59" s="7"/>
      <c r="Q59" s="7"/>
      <c r="R59" s="7"/>
      <c r="S59" s="7"/>
      <c r="T59" s="7"/>
      <c r="U59" s="7"/>
      <c r="V59" s="7"/>
      <c r="W59" s="7"/>
    </row>
    <row r="60" spans="1:23" x14ac:dyDescent="0.3">
      <c r="A60" s="7"/>
      <c r="B60" s="7"/>
      <c r="C60" s="7"/>
      <c r="D60" s="7"/>
      <c r="E60" s="7"/>
      <c r="F60" s="7"/>
      <c r="G60" s="7"/>
      <c r="H60" s="7"/>
      <c r="I60" s="7"/>
      <c r="J60" s="7"/>
      <c r="K60" s="7"/>
      <c r="L60" s="7"/>
      <c r="M60" s="7"/>
      <c r="N60" s="7"/>
      <c r="O60" s="7"/>
      <c r="P60" s="7"/>
      <c r="Q60" s="7"/>
      <c r="R60" s="7"/>
      <c r="S60" s="7"/>
      <c r="T60" s="7"/>
      <c r="U60" s="7"/>
      <c r="V60" s="7"/>
      <c r="W60" s="7"/>
    </row>
    <row r="61" spans="1:23" x14ac:dyDescent="0.3">
      <c r="A61" s="7"/>
      <c r="B61" s="7"/>
      <c r="C61" s="7"/>
      <c r="D61" s="7"/>
      <c r="E61" s="7"/>
      <c r="F61" s="7"/>
      <c r="G61" s="7"/>
      <c r="H61" s="7"/>
      <c r="I61" s="7"/>
      <c r="J61" s="7"/>
      <c r="K61" s="7"/>
      <c r="L61" s="7"/>
      <c r="M61" s="7"/>
      <c r="N61" s="7"/>
      <c r="O61" s="7"/>
      <c r="P61" s="7"/>
      <c r="Q61" s="7"/>
      <c r="R61" s="7"/>
      <c r="S61" s="7"/>
      <c r="T61" s="7"/>
      <c r="U61" s="7"/>
      <c r="V61" s="7"/>
      <c r="W61" s="7"/>
    </row>
    <row r="62" spans="1:23" x14ac:dyDescent="0.3">
      <c r="A62" s="7"/>
      <c r="B62" s="7"/>
      <c r="C62" s="7"/>
      <c r="D62" s="7"/>
      <c r="E62" s="7"/>
      <c r="F62" s="7"/>
      <c r="G62" s="7"/>
      <c r="H62" s="7"/>
      <c r="I62" s="7"/>
      <c r="J62" s="7"/>
      <c r="K62" s="7"/>
      <c r="L62" s="7"/>
      <c r="M62" s="7"/>
      <c r="N62" s="7"/>
      <c r="O62" s="7"/>
      <c r="P62" s="7"/>
      <c r="Q62" s="7"/>
      <c r="R62" s="7"/>
      <c r="S62" s="7"/>
      <c r="T62" s="7"/>
      <c r="U62" s="7"/>
      <c r="V62" s="7"/>
      <c r="W62" s="7"/>
    </row>
    <row r="63" spans="1:23" x14ac:dyDescent="0.3">
      <c r="A63" s="7"/>
      <c r="B63" s="7"/>
      <c r="C63" s="7"/>
      <c r="D63" s="7"/>
      <c r="E63" s="7"/>
      <c r="F63" s="7"/>
      <c r="G63" s="7"/>
      <c r="H63" s="7"/>
      <c r="I63" s="7"/>
      <c r="J63" s="7"/>
      <c r="K63" s="7"/>
      <c r="L63" s="7"/>
      <c r="M63" s="7"/>
      <c r="N63" s="7"/>
      <c r="O63" s="7"/>
      <c r="P63" s="7"/>
      <c r="Q63" s="7"/>
      <c r="R63" s="7"/>
      <c r="S63" s="7"/>
      <c r="T63" s="7"/>
      <c r="U63" s="7"/>
      <c r="V63" s="7"/>
      <c r="W63" s="7"/>
    </row>
    <row r="64" spans="1:23" x14ac:dyDescent="0.3">
      <c r="A64" s="7"/>
      <c r="B64" s="7"/>
      <c r="C64" s="7"/>
      <c r="D64" s="7"/>
      <c r="E64" s="7"/>
      <c r="F64" s="7"/>
      <c r="G64" s="7"/>
      <c r="H64" s="7"/>
      <c r="I64" s="7"/>
      <c r="J64" s="7"/>
      <c r="K64" s="7"/>
      <c r="L64" s="7"/>
      <c r="M64" s="7"/>
      <c r="N64" s="7"/>
      <c r="O64" s="7"/>
      <c r="P64" s="7"/>
      <c r="Q64" s="7"/>
      <c r="R64" s="7"/>
      <c r="S64" s="7"/>
      <c r="T64" s="7"/>
      <c r="U64" s="7"/>
      <c r="V64" s="7"/>
      <c r="W64" s="7"/>
    </row>
    <row r="65" spans="1:23" x14ac:dyDescent="0.3">
      <c r="A65" s="7"/>
      <c r="B65" s="7"/>
      <c r="C65" s="7"/>
      <c r="D65" s="7"/>
      <c r="E65" s="7"/>
      <c r="F65" s="7"/>
      <c r="G65" s="7"/>
      <c r="H65" s="7"/>
      <c r="I65" s="7"/>
      <c r="J65" s="7"/>
      <c r="K65" s="7"/>
      <c r="L65" s="7"/>
      <c r="M65" s="7"/>
      <c r="N65" s="7"/>
      <c r="O65" s="7"/>
      <c r="P65" s="7"/>
      <c r="Q65" s="7"/>
      <c r="R65" s="7"/>
      <c r="S65" s="7"/>
      <c r="T65" s="7"/>
      <c r="U65" s="7"/>
      <c r="V65" s="7"/>
      <c r="W65" s="7"/>
    </row>
    <row r="66" spans="1:23" x14ac:dyDescent="0.3">
      <c r="A66" s="7"/>
      <c r="B66" s="7"/>
      <c r="C66" s="7"/>
      <c r="D66" s="7"/>
      <c r="E66" s="7"/>
      <c r="F66" s="7"/>
      <c r="G66" s="7"/>
      <c r="H66" s="7"/>
      <c r="I66" s="7"/>
      <c r="J66" s="7"/>
      <c r="K66" s="7"/>
      <c r="L66" s="7"/>
      <c r="M66" s="7"/>
      <c r="N66" s="7"/>
      <c r="O66" s="7"/>
      <c r="P66" s="7"/>
      <c r="Q66" s="7"/>
      <c r="R66" s="7"/>
      <c r="S66" s="7"/>
      <c r="T66" s="7"/>
      <c r="U66" s="7"/>
      <c r="V66" s="7"/>
      <c r="W66" s="7"/>
    </row>
    <row r="67" spans="1:23" x14ac:dyDescent="0.3">
      <c r="A67" s="7"/>
      <c r="B67" s="7"/>
      <c r="C67" s="7"/>
      <c r="D67" s="7"/>
      <c r="E67" s="7"/>
      <c r="F67" s="7"/>
      <c r="G67" s="7"/>
      <c r="H67" s="7"/>
      <c r="I67" s="7"/>
      <c r="J67" s="7"/>
      <c r="K67" s="7"/>
      <c r="L67" s="7"/>
      <c r="M67" s="7"/>
      <c r="N67" s="7"/>
      <c r="O67" s="7"/>
      <c r="P67" s="7"/>
      <c r="Q67" s="7"/>
      <c r="R67" s="7"/>
      <c r="S67" s="7"/>
      <c r="T67" s="7"/>
      <c r="U67" s="7"/>
      <c r="V67" s="7"/>
      <c r="W67" s="7"/>
    </row>
    <row r="68" spans="1:23" x14ac:dyDescent="0.3">
      <c r="A68" s="7"/>
      <c r="B68" s="7"/>
      <c r="C68" s="7"/>
      <c r="D68" s="7"/>
      <c r="E68" s="7"/>
      <c r="F68" s="7"/>
      <c r="G68" s="7"/>
      <c r="H68" s="7"/>
      <c r="I68" s="7"/>
      <c r="J68" s="7"/>
      <c r="K68" s="7"/>
      <c r="L68" s="7"/>
      <c r="M68" s="7"/>
      <c r="N68" s="7"/>
      <c r="O68" s="7"/>
      <c r="P68" s="7"/>
      <c r="Q68" s="7"/>
      <c r="R68" s="7"/>
      <c r="S68" s="7"/>
      <c r="T68" s="7"/>
      <c r="U68" s="7"/>
      <c r="V68" s="7"/>
      <c r="W68" s="7"/>
    </row>
    <row r="69" spans="1:23" x14ac:dyDescent="0.3">
      <c r="A69" s="7"/>
      <c r="B69" s="7"/>
      <c r="C69" s="7"/>
      <c r="D69" s="7"/>
      <c r="E69" s="7"/>
      <c r="F69" s="7"/>
      <c r="G69" s="7"/>
      <c r="H69" s="7"/>
      <c r="I69" s="7"/>
      <c r="J69" s="7"/>
      <c r="K69" s="7"/>
      <c r="L69" s="7"/>
      <c r="M69" s="7"/>
      <c r="N69" s="7"/>
      <c r="O69" s="7"/>
      <c r="P69" s="7"/>
      <c r="Q69" s="7"/>
      <c r="R69" s="7"/>
      <c r="S69" s="7"/>
      <c r="T69" s="7"/>
      <c r="U69" s="7"/>
      <c r="V69" s="7"/>
      <c r="W69" s="7"/>
    </row>
    <row r="70" spans="1:23" x14ac:dyDescent="0.3">
      <c r="A70" s="7"/>
      <c r="B70" s="7"/>
      <c r="C70" s="7"/>
      <c r="D70" s="7"/>
      <c r="E70" s="7"/>
      <c r="F70" s="7"/>
      <c r="G70" s="7"/>
      <c r="H70" s="7"/>
      <c r="I70" s="7"/>
      <c r="J70" s="7"/>
      <c r="K70" s="7"/>
      <c r="L70" s="7"/>
      <c r="M70" s="7"/>
      <c r="N70" s="7"/>
      <c r="O70" s="7"/>
      <c r="P70" s="7"/>
      <c r="Q70" s="7"/>
      <c r="R70" s="7"/>
      <c r="S70" s="7"/>
      <c r="T70" s="7"/>
      <c r="U70" s="7"/>
      <c r="V70" s="7"/>
      <c r="W70" s="7"/>
    </row>
    <row r="71" spans="1:23" x14ac:dyDescent="0.3">
      <c r="A71" s="7"/>
      <c r="B71" s="7"/>
      <c r="C71" s="7"/>
      <c r="D71" s="7"/>
      <c r="E71" s="7"/>
      <c r="F71" s="7"/>
      <c r="G71" s="7"/>
      <c r="H71" s="7"/>
      <c r="I71" s="7"/>
      <c r="J71" s="7"/>
      <c r="K71" s="7"/>
      <c r="L71" s="7"/>
      <c r="M71" s="7"/>
      <c r="N71" s="7"/>
      <c r="O71" s="7"/>
      <c r="P71" s="7"/>
      <c r="Q71" s="7"/>
      <c r="R71" s="7"/>
      <c r="S71" s="7"/>
      <c r="T71" s="7"/>
      <c r="U71" s="7"/>
      <c r="V71" s="7"/>
      <c r="W71" s="7"/>
    </row>
    <row r="72" spans="1:23" x14ac:dyDescent="0.3">
      <c r="A72" s="7"/>
      <c r="B72" s="7"/>
      <c r="C72" s="7"/>
      <c r="D72" s="7"/>
      <c r="E72" s="7"/>
      <c r="F72" s="7"/>
      <c r="G72" s="7"/>
      <c r="H72" s="7"/>
      <c r="I72" s="7"/>
      <c r="J72" s="7"/>
      <c r="K72" s="7"/>
      <c r="L72" s="7"/>
      <c r="M72" s="7"/>
      <c r="N72" s="7"/>
      <c r="O72" s="7"/>
      <c r="P72" s="7"/>
      <c r="Q72" s="7"/>
      <c r="R72" s="7"/>
      <c r="S72" s="7"/>
      <c r="T72" s="7"/>
      <c r="U72" s="7"/>
      <c r="V72" s="7"/>
      <c r="W72" s="7"/>
    </row>
    <row r="73" spans="1:23" x14ac:dyDescent="0.3">
      <c r="A73" s="7"/>
      <c r="B73" s="7"/>
      <c r="C73" s="7"/>
      <c r="D73" s="7"/>
      <c r="E73" s="7"/>
      <c r="F73" s="7"/>
      <c r="G73" s="7"/>
      <c r="H73" s="7"/>
      <c r="I73" s="7"/>
      <c r="J73" s="7"/>
      <c r="K73" s="7"/>
      <c r="L73" s="7"/>
      <c r="M73" s="7"/>
      <c r="N73" s="7"/>
      <c r="O73" s="7"/>
      <c r="P73" s="7"/>
      <c r="Q73" s="7"/>
      <c r="R73" s="7"/>
      <c r="S73" s="7"/>
      <c r="T73" s="7"/>
      <c r="U73" s="7"/>
      <c r="V73" s="7"/>
      <c r="W73" s="7"/>
    </row>
    <row r="74" spans="1:23" x14ac:dyDescent="0.3">
      <c r="A74" s="7"/>
      <c r="B74" s="7"/>
      <c r="C74" s="7"/>
      <c r="D74" s="7"/>
      <c r="E74" s="7"/>
      <c r="F74" s="7"/>
      <c r="G74" s="7"/>
      <c r="H74" s="7"/>
      <c r="I74" s="7"/>
      <c r="J74" s="7"/>
      <c r="K74" s="7"/>
      <c r="L74" s="7"/>
      <c r="M74" s="7"/>
      <c r="N74" s="7"/>
      <c r="O74" s="7"/>
      <c r="P74" s="7"/>
      <c r="Q74" s="7"/>
      <c r="R74" s="7"/>
      <c r="S74" s="7"/>
      <c r="T74" s="7"/>
      <c r="U74" s="7"/>
      <c r="V74" s="7"/>
      <c r="W74" s="7"/>
    </row>
    <row r="75" spans="1:23" x14ac:dyDescent="0.3">
      <c r="A75" s="7"/>
      <c r="B75" s="7"/>
      <c r="C75" s="7"/>
      <c r="D75" s="7"/>
      <c r="E75" s="7"/>
      <c r="F75" s="7"/>
      <c r="G75" s="7"/>
      <c r="H75" s="7"/>
      <c r="I75" s="7"/>
      <c r="J75" s="7"/>
      <c r="K75" s="7"/>
      <c r="L75" s="7"/>
      <c r="M75" s="7"/>
      <c r="N75" s="7"/>
      <c r="O75" s="7"/>
      <c r="P75" s="7"/>
      <c r="Q75" s="7"/>
      <c r="R75" s="7"/>
      <c r="S75" s="7"/>
      <c r="T75" s="7"/>
      <c r="U75" s="7"/>
      <c r="V75" s="7"/>
      <c r="W75" s="7"/>
    </row>
    <row r="76" spans="1:23" x14ac:dyDescent="0.3">
      <c r="A76" s="7"/>
      <c r="B76" s="7"/>
      <c r="C76" s="7"/>
      <c r="D76" s="7"/>
      <c r="E76" s="7"/>
      <c r="F76" s="7"/>
      <c r="G76" s="7"/>
      <c r="H76" s="7"/>
      <c r="I76" s="7"/>
      <c r="J76" s="7"/>
      <c r="K76" s="7"/>
      <c r="L76" s="7"/>
      <c r="M76" s="7"/>
      <c r="N76" s="7"/>
      <c r="O76" s="7"/>
      <c r="P76" s="7"/>
      <c r="Q76" s="7"/>
      <c r="R76" s="7"/>
      <c r="S76" s="7"/>
      <c r="T76" s="7"/>
      <c r="U76" s="7"/>
      <c r="V76" s="7"/>
      <c r="W76" s="7"/>
    </row>
    <row r="77" spans="1:23" x14ac:dyDescent="0.3">
      <c r="A77" s="7"/>
      <c r="B77" s="7"/>
      <c r="C77" s="7"/>
      <c r="D77" s="7"/>
      <c r="E77" s="7"/>
      <c r="F77" s="7"/>
      <c r="G77" s="7"/>
      <c r="H77" s="7"/>
      <c r="I77" s="7"/>
      <c r="J77" s="7"/>
      <c r="K77" s="7"/>
      <c r="L77" s="7"/>
      <c r="M77" s="7"/>
      <c r="N77" s="7"/>
      <c r="O77" s="7"/>
      <c r="P77" s="7"/>
      <c r="Q77" s="7"/>
      <c r="R77" s="7"/>
      <c r="S77" s="7"/>
      <c r="T77" s="7"/>
      <c r="U77" s="7"/>
      <c r="V77" s="7"/>
      <c r="W77" s="7"/>
    </row>
    <row r="78" spans="1:23" x14ac:dyDescent="0.3">
      <c r="A78" s="7"/>
      <c r="B78" s="7"/>
      <c r="C78" s="7"/>
      <c r="D78" s="7"/>
      <c r="E78" s="7"/>
      <c r="F78" s="7"/>
      <c r="G78" s="7"/>
      <c r="H78" s="7"/>
      <c r="I78" s="7"/>
      <c r="J78" s="7"/>
      <c r="K78" s="7"/>
      <c r="L78" s="7"/>
      <c r="M78" s="7"/>
      <c r="N78" s="7"/>
      <c r="O78" s="7"/>
      <c r="P78" s="7"/>
      <c r="Q78" s="7"/>
      <c r="R78" s="7"/>
      <c r="S78" s="7"/>
      <c r="T78" s="7"/>
      <c r="U78" s="7"/>
      <c r="V78" s="7"/>
      <c r="W78" s="7"/>
    </row>
    <row r="79" spans="1:23" x14ac:dyDescent="0.3">
      <c r="A79" s="7"/>
      <c r="B79" s="7"/>
      <c r="C79" s="7"/>
      <c r="D79" s="7"/>
      <c r="E79" s="7"/>
      <c r="F79" s="7"/>
      <c r="G79" s="7"/>
      <c r="H79" s="7"/>
      <c r="I79" s="7"/>
      <c r="J79" s="7"/>
      <c r="K79" s="7"/>
      <c r="L79" s="7"/>
      <c r="M79" s="7"/>
      <c r="N79" s="7"/>
      <c r="O79" s="7"/>
      <c r="P79" s="7"/>
      <c r="Q79" s="7"/>
      <c r="R79" s="7"/>
      <c r="S79" s="7"/>
      <c r="T79" s="7"/>
      <c r="U79" s="7"/>
      <c r="V79" s="7"/>
      <c r="W79" s="7"/>
    </row>
    <row r="80" spans="1:23" x14ac:dyDescent="0.3">
      <c r="A80" s="7"/>
      <c r="B80" s="7"/>
      <c r="C80" s="7"/>
      <c r="D80" s="7"/>
      <c r="E80" s="7"/>
      <c r="F80" s="7"/>
      <c r="G80" s="7"/>
      <c r="H80" s="7"/>
      <c r="I80" s="7"/>
      <c r="J80" s="7"/>
      <c r="K80" s="7"/>
      <c r="L80" s="7"/>
      <c r="M80" s="7"/>
      <c r="N80" s="7"/>
      <c r="O80" s="7"/>
      <c r="P80" s="7"/>
      <c r="Q80" s="7"/>
      <c r="R80" s="7"/>
      <c r="S80" s="7"/>
      <c r="T80" s="7"/>
      <c r="U80" s="7"/>
      <c r="V80" s="7"/>
      <c r="W80" s="7"/>
    </row>
    <row r="81" spans="1:23" x14ac:dyDescent="0.3">
      <c r="A81" s="7"/>
      <c r="B81" s="7"/>
      <c r="C81" s="7"/>
      <c r="D81" s="7"/>
      <c r="E81" s="7"/>
      <c r="F81" s="7"/>
      <c r="G81" s="7"/>
      <c r="H81" s="7"/>
      <c r="I81" s="7"/>
      <c r="J81" s="7"/>
      <c r="K81" s="7"/>
      <c r="L81" s="7"/>
      <c r="M81" s="7"/>
      <c r="N81" s="7"/>
      <c r="O81" s="7"/>
      <c r="P81" s="7"/>
      <c r="Q81" s="7"/>
      <c r="R81" s="7"/>
      <c r="S81" s="7"/>
      <c r="T81" s="7"/>
      <c r="U81" s="7"/>
      <c r="V81" s="7"/>
      <c r="W81" s="7"/>
    </row>
    <row r="82" spans="1:23" x14ac:dyDescent="0.3">
      <c r="A82" s="7"/>
      <c r="B82" s="7"/>
      <c r="C82" s="7"/>
      <c r="D82" s="7"/>
      <c r="E82" s="7"/>
      <c r="F82" s="7"/>
      <c r="G82" s="7"/>
      <c r="H82" s="7"/>
      <c r="I82" s="7"/>
      <c r="J82" s="7"/>
      <c r="K82" s="7"/>
      <c r="L82" s="7"/>
      <c r="M82" s="7"/>
      <c r="N82" s="7"/>
      <c r="O82" s="7"/>
      <c r="P82" s="7"/>
      <c r="Q82" s="7"/>
      <c r="R82" s="7"/>
      <c r="S82" s="7"/>
      <c r="T82" s="7"/>
      <c r="U82" s="7"/>
      <c r="V82" s="7"/>
      <c r="W82" s="7"/>
    </row>
    <row r="83" spans="1:23" x14ac:dyDescent="0.3">
      <c r="A83" s="7"/>
      <c r="B83" s="7"/>
      <c r="C83" s="7"/>
      <c r="D83" s="7"/>
      <c r="E83" s="7"/>
      <c r="F83" s="7"/>
      <c r="G83" s="7"/>
      <c r="H83" s="7"/>
      <c r="I83" s="7"/>
      <c r="J83" s="7"/>
      <c r="K83" s="7"/>
      <c r="L83" s="7"/>
      <c r="M83" s="7"/>
      <c r="N83" s="7"/>
      <c r="O83" s="7"/>
      <c r="P83" s="7"/>
      <c r="Q83" s="7"/>
      <c r="R83" s="7"/>
      <c r="S83" s="7"/>
      <c r="T83" s="7"/>
      <c r="U83" s="7"/>
      <c r="V83" s="7"/>
      <c r="W83" s="7"/>
    </row>
    <row r="84" spans="1:23" x14ac:dyDescent="0.3">
      <c r="A84" s="7"/>
      <c r="B84" s="7"/>
      <c r="C84" s="7"/>
      <c r="D84" s="7"/>
      <c r="E84" s="7"/>
      <c r="F84" s="7"/>
      <c r="G84" s="7"/>
      <c r="H84" s="7"/>
      <c r="I84" s="7"/>
      <c r="J84" s="7"/>
      <c r="K84" s="7"/>
      <c r="L84" s="7"/>
      <c r="M84" s="7"/>
      <c r="N84" s="7"/>
      <c r="O84" s="7"/>
      <c r="P84" s="7"/>
      <c r="Q84" s="7"/>
      <c r="R84" s="7"/>
      <c r="S84" s="7"/>
      <c r="T84" s="7"/>
      <c r="U84" s="7"/>
      <c r="V84" s="7"/>
      <c r="W84" s="7"/>
    </row>
    <row r="85" spans="1:23" x14ac:dyDescent="0.3">
      <c r="A85" s="7"/>
      <c r="B85" s="7"/>
      <c r="C85" s="7"/>
      <c r="D85" s="7"/>
      <c r="E85" s="7"/>
      <c r="F85" s="7"/>
      <c r="G85" s="7"/>
      <c r="H85" s="7"/>
      <c r="I85" s="7"/>
      <c r="J85" s="7"/>
      <c r="K85" s="7"/>
      <c r="L85" s="7"/>
      <c r="M85" s="7"/>
      <c r="N85" s="7"/>
      <c r="O85" s="7"/>
      <c r="P85" s="7"/>
      <c r="Q85" s="7"/>
      <c r="R85" s="7"/>
      <c r="S85" s="7"/>
      <c r="T85" s="7"/>
      <c r="U85" s="7"/>
      <c r="V85" s="7"/>
      <c r="W85" s="7"/>
    </row>
    <row r="86" spans="1:23" x14ac:dyDescent="0.3">
      <c r="A86" s="7"/>
      <c r="B86" s="7"/>
      <c r="C86" s="7"/>
      <c r="D86" s="7"/>
      <c r="E86" s="7"/>
      <c r="F86" s="7"/>
      <c r="G86" s="7"/>
      <c r="H86" s="7"/>
      <c r="I86" s="7"/>
      <c r="J86" s="7"/>
      <c r="K86" s="7"/>
      <c r="L86" s="7"/>
      <c r="M86" s="7"/>
      <c r="N86" s="7"/>
      <c r="O86" s="7"/>
      <c r="P86" s="7"/>
      <c r="Q86" s="7"/>
      <c r="R86" s="7"/>
      <c r="S86" s="7"/>
      <c r="T86" s="7"/>
      <c r="U86" s="7"/>
      <c r="V86" s="7"/>
      <c r="W86" s="7"/>
    </row>
    <row r="87" spans="1:23" x14ac:dyDescent="0.3">
      <c r="A87" s="7"/>
      <c r="B87" s="7"/>
      <c r="C87" s="7"/>
      <c r="D87" s="7"/>
      <c r="E87" s="7"/>
      <c r="F87" s="7"/>
      <c r="G87" s="7"/>
      <c r="H87" s="7"/>
      <c r="I87" s="7"/>
      <c r="J87" s="7"/>
      <c r="K87" s="7"/>
      <c r="L87" s="7"/>
      <c r="M87" s="7"/>
      <c r="N87" s="7"/>
      <c r="O87" s="7"/>
      <c r="P87" s="7"/>
      <c r="Q87" s="7"/>
      <c r="R87" s="7"/>
      <c r="S87" s="7"/>
      <c r="T87" s="7"/>
      <c r="U87" s="7"/>
      <c r="V87" s="7"/>
      <c r="W87" s="7"/>
    </row>
    <row r="88" spans="1:23" x14ac:dyDescent="0.3">
      <c r="A88" s="7"/>
      <c r="B88" s="7"/>
      <c r="C88" s="7"/>
      <c r="D88" s="7"/>
      <c r="E88" s="7"/>
      <c r="F88" s="7"/>
      <c r="G88" s="7"/>
      <c r="H88" s="7"/>
      <c r="I88" s="7"/>
      <c r="J88" s="7"/>
      <c r="K88" s="7"/>
      <c r="L88" s="7"/>
      <c r="M88" s="7"/>
      <c r="N88" s="7"/>
      <c r="O88" s="7"/>
      <c r="P88" s="7"/>
      <c r="Q88" s="7"/>
      <c r="R88" s="7"/>
      <c r="S88" s="7"/>
      <c r="T88" s="7"/>
      <c r="U88" s="7"/>
      <c r="V88" s="7"/>
      <c r="W88" s="7"/>
    </row>
    <row r="89" spans="1:23" x14ac:dyDescent="0.3">
      <c r="A89" s="7"/>
      <c r="B89" s="7"/>
      <c r="C89" s="7"/>
      <c r="D89" s="7"/>
      <c r="E89" s="7"/>
      <c r="F89" s="7"/>
      <c r="G89" s="7"/>
      <c r="H89" s="7"/>
      <c r="I89" s="7"/>
      <c r="J89" s="7"/>
      <c r="K89" s="7"/>
      <c r="L89" s="7"/>
      <c r="M89" s="7"/>
      <c r="N89" s="7"/>
      <c r="O89" s="7"/>
      <c r="P89" s="7"/>
      <c r="Q89" s="7"/>
      <c r="R89" s="7"/>
      <c r="S89" s="7"/>
      <c r="T89" s="7"/>
      <c r="U89" s="7"/>
      <c r="V89" s="7"/>
      <c r="W89" s="7"/>
    </row>
    <row r="90" spans="1:23" x14ac:dyDescent="0.3">
      <c r="A90" s="7"/>
      <c r="B90" s="7"/>
      <c r="C90" s="7"/>
      <c r="D90" s="7"/>
      <c r="E90" s="7"/>
      <c r="F90" s="7"/>
      <c r="G90" s="7"/>
      <c r="H90" s="7"/>
      <c r="I90" s="7"/>
      <c r="J90" s="7"/>
      <c r="K90" s="7"/>
      <c r="L90" s="7"/>
      <c r="M90" s="7"/>
      <c r="N90" s="7"/>
      <c r="O90" s="7"/>
      <c r="P90" s="7"/>
      <c r="Q90" s="7"/>
      <c r="R90" s="7"/>
      <c r="S90" s="7"/>
      <c r="T90" s="7"/>
      <c r="U90" s="7"/>
      <c r="V90" s="7"/>
      <c r="W90" s="7"/>
    </row>
    <row r="91" spans="1:23" x14ac:dyDescent="0.3">
      <c r="A91" s="7"/>
      <c r="B91" s="7"/>
      <c r="C91" s="7"/>
      <c r="D91" s="7"/>
      <c r="E91" s="7"/>
      <c r="F91" s="7"/>
      <c r="G91" s="7"/>
      <c r="H91" s="7"/>
      <c r="I91" s="7"/>
      <c r="J91" s="7"/>
      <c r="K91" s="7"/>
      <c r="L91" s="7"/>
      <c r="M91" s="7"/>
      <c r="N91" s="7"/>
      <c r="O91" s="7"/>
      <c r="P91" s="7"/>
      <c r="Q91" s="7"/>
      <c r="R91" s="7"/>
      <c r="S91" s="7"/>
      <c r="T91" s="7"/>
      <c r="U91" s="7"/>
      <c r="V91" s="7"/>
      <c r="W91" s="7"/>
    </row>
    <row r="92" spans="1:23" x14ac:dyDescent="0.3">
      <c r="A92" s="7"/>
      <c r="B92" s="7"/>
      <c r="C92" s="7"/>
      <c r="D92" s="7"/>
      <c r="E92" s="7"/>
      <c r="F92" s="7"/>
      <c r="G92" s="7"/>
      <c r="H92" s="7"/>
      <c r="I92" s="7"/>
      <c r="J92" s="7"/>
      <c r="K92" s="7"/>
      <c r="L92" s="7"/>
      <c r="M92" s="7"/>
      <c r="N92" s="7"/>
      <c r="O92" s="7"/>
      <c r="P92" s="7"/>
      <c r="Q92" s="7"/>
      <c r="R92" s="7"/>
      <c r="S92" s="7"/>
      <c r="T92" s="7"/>
      <c r="U92" s="7"/>
      <c r="V92" s="7"/>
      <c r="W92" s="7"/>
    </row>
    <row r="93" spans="1:23" x14ac:dyDescent="0.3">
      <c r="A93" s="7"/>
      <c r="B93" s="7"/>
      <c r="C93" s="7"/>
      <c r="D93" s="7"/>
      <c r="E93" s="7"/>
      <c r="F93" s="7"/>
      <c r="G93" s="7"/>
      <c r="H93" s="7"/>
      <c r="I93" s="7"/>
      <c r="J93" s="7"/>
      <c r="K93" s="7"/>
      <c r="L93" s="7"/>
      <c r="M93" s="7"/>
      <c r="N93" s="7"/>
      <c r="O93" s="7"/>
      <c r="P93" s="7"/>
      <c r="Q93" s="7"/>
      <c r="R93" s="7"/>
      <c r="S93" s="7"/>
      <c r="T93" s="7"/>
      <c r="U93" s="7"/>
      <c r="V93" s="7"/>
      <c r="W93" s="7"/>
    </row>
    <row r="94" spans="1:23" x14ac:dyDescent="0.3">
      <c r="A94" s="7"/>
      <c r="B94" s="7"/>
      <c r="C94" s="7"/>
      <c r="D94" s="7"/>
      <c r="E94" s="7"/>
      <c r="F94" s="7"/>
      <c r="G94" s="7"/>
      <c r="H94" s="7"/>
      <c r="I94" s="7"/>
      <c r="J94" s="7"/>
      <c r="K94" s="7"/>
      <c r="L94" s="7"/>
      <c r="M94" s="7"/>
      <c r="N94" s="7"/>
      <c r="O94" s="7"/>
      <c r="P94" s="7"/>
      <c r="Q94" s="7"/>
      <c r="R94" s="7"/>
      <c r="S94" s="7"/>
      <c r="T94" s="7"/>
      <c r="U94" s="7"/>
      <c r="V94" s="7"/>
      <c r="W94" s="7"/>
    </row>
  </sheetData>
  <sheetProtection algorithmName="SHA-512" hashValue="CflO9Tgos9RxtzCkZh9VYp5wLwPKpMe5RWtNVRG3iCXkHnSjrst4a1BOD1G+5UF+GIyXVp00TT71KVWqM9cNBA==" saltValue="MqAruC1mM9EGIPC3Dhyeyg==" spinCount="100000" sheet="1" objects="1" scenarios="1" selectLockedCells="1"/>
  <mergeCells count="8">
    <mergeCell ref="B40:D40"/>
    <mergeCell ref="B39:D39"/>
    <mergeCell ref="A37:H37"/>
    <mergeCell ref="A8:J8"/>
    <mergeCell ref="F4:G4"/>
    <mergeCell ref="F6:G6"/>
    <mergeCell ref="B4:C4"/>
    <mergeCell ref="B6:C6"/>
  </mergeCells>
  <dataValidations count="4">
    <dataValidation type="list" allowBlank="1" showInputMessage="1" showErrorMessage="1" sqref="B12">
      <formula1>"Amarillo, Dallas, El Paso, Houston, McAllen"</formula1>
    </dataValidation>
    <dataValidation type="list" allowBlank="1" showInputMessage="1" showErrorMessage="1" sqref="B11">
      <formula1>"Retrofit, New Construction"</formula1>
    </dataValidation>
    <dataValidation type="list" allowBlank="1" showInputMessage="1" showErrorMessage="1" sqref="C15:C34">
      <formula1>"Cooler, Freezer"</formula1>
    </dataValidation>
    <dataValidation type="list" allowBlank="1" showInputMessage="1" showErrorMessage="1" sqref="D15:D34">
      <formula1>"Restaurant,Convenience Store,Grocery,Refrigerated Warehouse"</formula1>
    </dataValidation>
  </dataValidations>
  <hyperlinks>
    <hyperlink ref="A10" location="Instructions!P1" display="Go to Instructions --&gt;"/>
  </hyperlinks>
  <pageMargins left="0.75" right="0.5" top="0.6" bottom="0.78" header="0.5" footer="0.5"/>
  <pageSetup scale="71" orientation="portrait" r:id="rId1"/>
  <headerFooter alignWithMargins="0">
    <oddFooter>&amp;L&amp;"Arial,Regular"&amp;9v5.0 (2005): &amp;A&amp;R&amp;"Arial Black,Regular"&amp;9&amp;P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Y95"/>
  <sheetViews>
    <sheetView topLeftCell="A22" zoomScaleNormal="100" workbookViewId="0">
      <selection activeCell="A7" sqref="A7"/>
    </sheetView>
  </sheetViews>
  <sheetFormatPr defaultColWidth="9.109375" defaultRowHeight="15.6" x14ac:dyDescent="0.3"/>
  <cols>
    <col min="1" max="1" width="20" style="8" customWidth="1"/>
    <col min="2" max="2" width="13.6640625" style="8" customWidth="1"/>
    <col min="3" max="3" width="37.44140625" style="8" bestFit="1" customWidth="1"/>
    <col min="4" max="4" width="10.88671875" style="8" customWidth="1"/>
    <col min="5" max="5" width="24.44140625" style="8" customWidth="1"/>
    <col min="6" max="6" width="26" style="8" customWidth="1"/>
    <col min="7" max="10" width="12.6640625" style="8" customWidth="1"/>
    <col min="11" max="11" width="12.109375" style="8" customWidth="1"/>
    <col min="12" max="16384" width="9.109375" style="8"/>
  </cols>
  <sheetData>
    <row r="1" spans="1:25" ht="18" x14ac:dyDescent="0.35">
      <c r="A1" s="2" t="s">
        <v>96</v>
      </c>
      <c r="B1" s="3"/>
      <c r="C1" s="3"/>
      <c r="D1" s="3"/>
      <c r="E1" s="4" t="s">
        <v>97</v>
      </c>
      <c r="F1" s="3"/>
      <c r="G1" s="3"/>
      <c r="H1" s="5"/>
      <c r="I1" s="6"/>
      <c r="J1" s="6"/>
      <c r="K1" s="7"/>
      <c r="L1" s="7"/>
      <c r="M1" s="7"/>
      <c r="N1" s="7"/>
      <c r="O1" s="7"/>
      <c r="P1" s="7"/>
      <c r="Q1" s="7"/>
      <c r="R1" s="7"/>
      <c r="S1" s="7"/>
      <c r="T1" s="7"/>
      <c r="U1" s="7"/>
      <c r="V1" s="7"/>
      <c r="W1" s="7"/>
    </row>
    <row r="2" spans="1:25" ht="23.25" customHeight="1" thickBot="1" x14ac:dyDescent="0.35">
      <c r="A2" s="9" t="s">
        <v>8</v>
      </c>
      <c r="B2" s="10"/>
      <c r="C2" s="10"/>
      <c r="D2" s="10"/>
      <c r="E2" s="10"/>
      <c r="F2" s="10"/>
      <c r="G2" s="10"/>
      <c r="H2" s="11"/>
      <c r="I2" s="6"/>
      <c r="J2" s="6"/>
      <c r="K2" s="7"/>
      <c r="L2" s="7"/>
      <c r="M2" s="7"/>
      <c r="N2" s="7"/>
      <c r="O2" s="7"/>
      <c r="P2" s="7"/>
      <c r="Q2" s="7"/>
      <c r="R2" s="7"/>
      <c r="S2" s="7"/>
      <c r="T2" s="7"/>
      <c r="U2" s="7"/>
      <c r="V2" s="7"/>
      <c r="W2" s="7"/>
    </row>
    <row r="3" spans="1:25" ht="15.75" customHeight="1" x14ac:dyDescent="0.3">
      <c r="A3" s="12"/>
      <c r="B3" s="12"/>
      <c r="C3" s="12"/>
      <c r="D3" s="12"/>
      <c r="E3" s="12"/>
      <c r="F3" s="12"/>
      <c r="G3" s="12"/>
      <c r="H3" s="12"/>
      <c r="I3" s="12"/>
      <c r="J3" s="12"/>
      <c r="K3" s="12"/>
      <c r="L3" s="7"/>
      <c r="M3" s="7"/>
      <c r="N3" s="7"/>
      <c r="O3" s="7"/>
      <c r="P3" s="7"/>
      <c r="Q3" s="7"/>
      <c r="R3" s="7"/>
      <c r="S3" s="7"/>
      <c r="T3" s="7"/>
      <c r="U3" s="7"/>
      <c r="V3" s="7"/>
      <c r="W3" s="7"/>
    </row>
    <row r="4" spans="1:25" ht="21" customHeight="1" x14ac:dyDescent="0.3">
      <c r="A4" s="13" t="s">
        <v>98</v>
      </c>
      <c r="B4" s="143"/>
      <c r="C4" s="144"/>
      <c r="E4" s="13" t="s">
        <v>99</v>
      </c>
      <c r="F4" s="145"/>
      <c r="G4" s="146"/>
      <c r="H4" s="6"/>
      <c r="J4" s="7"/>
      <c r="K4" s="7"/>
      <c r="L4" s="7"/>
      <c r="M4" s="7"/>
      <c r="N4" s="7"/>
      <c r="O4" s="7"/>
      <c r="P4" s="7"/>
      <c r="Q4" s="7"/>
      <c r="R4" s="7"/>
      <c r="S4" s="7"/>
      <c r="T4" s="7"/>
      <c r="U4" s="7"/>
      <c r="V4" s="7"/>
      <c r="W4" s="7"/>
    </row>
    <row r="5" spans="1:25" ht="9" customHeight="1" x14ac:dyDescent="0.3">
      <c r="A5" s="13"/>
      <c r="B5" s="14"/>
      <c r="C5" s="15"/>
      <c r="D5" s="15"/>
      <c r="E5" s="16"/>
      <c r="F5" s="16"/>
      <c r="G5" s="16"/>
      <c r="H5" s="6"/>
      <c r="I5" s="6"/>
      <c r="J5" s="7"/>
      <c r="K5" s="7"/>
      <c r="L5" s="7"/>
      <c r="M5" s="7"/>
      <c r="N5" s="7"/>
      <c r="O5" s="7"/>
      <c r="P5" s="7"/>
      <c r="Q5" s="7"/>
      <c r="R5" s="7"/>
      <c r="S5" s="7"/>
      <c r="T5" s="7"/>
      <c r="U5" s="7"/>
      <c r="V5" s="7"/>
      <c r="W5" s="7"/>
    </row>
    <row r="6" spans="1:25" ht="21.75" customHeight="1" x14ac:dyDescent="0.3">
      <c r="A6" s="13" t="s">
        <v>100</v>
      </c>
      <c r="B6" s="145"/>
      <c r="C6" s="146"/>
      <c r="E6" s="13" t="s">
        <v>101</v>
      </c>
      <c r="F6" s="145"/>
      <c r="G6" s="146"/>
      <c r="H6" s="6"/>
      <c r="I6" s="6"/>
      <c r="J6" s="7"/>
      <c r="K6" s="7"/>
      <c r="L6" s="7"/>
      <c r="M6" s="7"/>
      <c r="N6" s="7"/>
      <c r="O6" s="7"/>
      <c r="P6" s="7"/>
      <c r="Q6" s="7"/>
      <c r="R6" s="7"/>
      <c r="S6" s="7"/>
      <c r="T6" s="7"/>
      <c r="U6" s="7"/>
      <c r="V6" s="7"/>
      <c r="W6" s="7"/>
    </row>
    <row r="7" spans="1:25" ht="17.399999999999999" x14ac:dyDescent="0.3">
      <c r="A7" s="17"/>
      <c r="B7" s="17"/>
      <c r="C7" s="17"/>
      <c r="D7" s="17"/>
      <c r="E7" s="17"/>
      <c r="F7" s="17"/>
      <c r="G7" s="17"/>
      <c r="H7" s="17"/>
      <c r="I7" s="17"/>
      <c r="J7" s="17"/>
      <c r="K7" s="18"/>
      <c r="L7" s="7"/>
      <c r="M7" s="7"/>
      <c r="N7" s="7"/>
      <c r="O7" s="7"/>
      <c r="P7" s="7"/>
      <c r="Q7" s="7"/>
      <c r="R7" s="7"/>
      <c r="S7" s="7"/>
      <c r="T7" s="7"/>
      <c r="U7" s="7"/>
      <c r="V7" s="7"/>
      <c r="W7" s="7"/>
    </row>
    <row r="8" spans="1:25" x14ac:dyDescent="0.3">
      <c r="A8" s="135"/>
      <c r="B8" s="135"/>
      <c r="C8" s="135"/>
      <c r="D8" s="135"/>
      <c r="E8" s="135"/>
      <c r="F8" s="135"/>
      <c r="G8" s="135"/>
      <c r="H8" s="135"/>
      <c r="I8" s="135"/>
      <c r="J8" s="135"/>
      <c r="K8" s="7"/>
      <c r="L8" s="7"/>
      <c r="M8" s="7"/>
      <c r="N8" s="7"/>
      <c r="O8" s="7"/>
      <c r="P8" s="7"/>
      <c r="Q8" s="7"/>
      <c r="R8" s="7"/>
      <c r="S8" s="7"/>
      <c r="T8" s="7"/>
      <c r="U8" s="7"/>
      <c r="V8" s="7"/>
      <c r="W8" s="7"/>
    </row>
    <row r="9" spans="1:25" ht="16.2" x14ac:dyDescent="0.3">
      <c r="A9" s="19"/>
      <c r="B9" s="20"/>
      <c r="C9" s="20"/>
      <c r="D9" s="20"/>
      <c r="E9" s="20"/>
      <c r="F9" s="20"/>
      <c r="G9" s="20"/>
      <c r="H9" s="19"/>
      <c r="I9" s="19"/>
      <c r="J9" s="19"/>
      <c r="K9" s="7"/>
      <c r="L9" s="7"/>
      <c r="M9" s="7"/>
      <c r="N9" s="7"/>
      <c r="O9" s="7"/>
      <c r="P9" s="7"/>
      <c r="Q9" s="7"/>
      <c r="R9" s="7"/>
      <c r="S9" s="7"/>
      <c r="T9" s="7"/>
      <c r="U9" s="7"/>
      <c r="V9" s="7"/>
      <c r="W9" s="7"/>
    </row>
    <row r="10" spans="1:25" x14ac:dyDescent="0.3">
      <c r="A10" s="21" t="s">
        <v>102</v>
      </c>
      <c r="B10" s="22"/>
      <c r="C10" s="22"/>
      <c r="D10" s="22"/>
      <c r="E10" s="22"/>
      <c r="F10" s="22"/>
      <c r="G10" s="22"/>
      <c r="H10" s="22"/>
      <c r="I10" s="7"/>
      <c r="J10" s="7"/>
      <c r="K10" s="7"/>
      <c r="L10" s="7"/>
      <c r="M10" s="7"/>
      <c r="N10" s="7"/>
      <c r="O10" s="7"/>
      <c r="P10" s="7"/>
      <c r="Q10" s="7"/>
      <c r="R10" s="7"/>
      <c r="S10" s="7"/>
      <c r="T10" s="7"/>
      <c r="U10" s="7"/>
    </row>
    <row r="11" spans="1:25" x14ac:dyDescent="0.3">
      <c r="A11" s="82" t="s">
        <v>103</v>
      </c>
      <c r="B11" s="24"/>
      <c r="C11" s="25"/>
      <c r="D11" s="25"/>
      <c r="E11" s="25"/>
      <c r="F11" s="24"/>
      <c r="G11" s="24"/>
      <c r="H11" s="26"/>
      <c r="I11" s="26"/>
      <c r="J11" s="26"/>
      <c r="K11" s="7"/>
      <c r="L11" s="7"/>
      <c r="M11" s="7"/>
      <c r="N11" s="7"/>
      <c r="O11" s="7"/>
      <c r="P11" s="7"/>
      <c r="Q11" s="7"/>
      <c r="R11" s="7"/>
      <c r="S11" s="7"/>
      <c r="T11" s="7"/>
      <c r="U11" s="7"/>
      <c r="V11" s="7"/>
      <c r="W11" s="7"/>
    </row>
    <row r="12" spans="1:25" x14ac:dyDescent="0.3">
      <c r="A12" s="27" t="s">
        <v>104</v>
      </c>
      <c r="B12" s="28" t="s">
        <v>105</v>
      </c>
      <c r="C12" s="25"/>
      <c r="D12" s="25"/>
      <c r="E12" s="25"/>
      <c r="F12" s="24"/>
      <c r="G12" s="24"/>
      <c r="H12" s="26"/>
      <c r="I12" s="26"/>
      <c r="J12" s="26"/>
      <c r="K12" s="7"/>
      <c r="L12" s="7"/>
      <c r="M12" s="7"/>
      <c r="N12" s="7"/>
      <c r="O12" s="7"/>
      <c r="P12" s="7"/>
      <c r="Q12" s="7"/>
      <c r="R12" s="7"/>
      <c r="S12" s="7"/>
      <c r="T12" s="7"/>
      <c r="U12" s="7"/>
      <c r="V12" s="7"/>
      <c r="W12" s="7"/>
    </row>
    <row r="13" spans="1:25" x14ac:dyDescent="0.3">
      <c r="A13" s="27" t="s">
        <v>106</v>
      </c>
      <c r="B13" s="28" t="s">
        <v>107</v>
      </c>
      <c r="C13" s="25"/>
      <c r="D13" s="25"/>
      <c r="E13" s="25"/>
      <c r="F13" s="24"/>
      <c r="G13" s="24"/>
      <c r="H13" s="26"/>
      <c r="I13" s="26"/>
      <c r="J13" s="26"/>
      <c r="K13" s="7"/>
      <c r="L13" s="7"/>
      <c r="M13" s="7"/>
      <c r="N13" s="7"/>
      <c r="O13" s="7"/>
      <c r="P13" s="7"/>
      <c r="Q13" s="7"/>
      <c r="R13" s="7"/>
      <c r="S13" s="7"/>
      <c r="T13" s="7"/>
      <c r="U13" s="7"/>
      <c r="V13" s="7"/>
      <c r="W13" s="7"/>
    </row>
    <row r="14" spans="1:25" x14ac:dyDescent="0.3">
      <c r="A14" s="23"/>
      <c r="B14" s="24"/>
      <c r="C14" s="25"/>
      <c r="D14" s="25"/>
      <c r="E14" s="25"/>
      <c r="F14" s="24"/>
      <c r="G14" s="24"/>
      <c r="H14" s="26"/>
      <c r="I14" s="26"/>
      <c r="J14" s="26"/>
      <c r="K14" s="7"/>
      <c r="L14" s="7"/>
      <c r="M14" s="7"/>
      <c r="N14" s="7"/>
      <c r="O14" s="7"/>
      <c r="P14" s="7"/>
      <c r="Q14" s="7"/>
      <c r="R14" s="7"/>
      <c r="S14" s="7"/>
      <c r="T14" s="7"/>
      <c r="U14" s="7"/>
      <c r="V14" s="7"/>
      <c r="W14" s="7"/>
    </row>
    <row r="15" spans="1:25" ht="31.2" x14ac:dyDescent="0.3">
      <c r="A15" s="39" t="s">
        <v>157</v>
      </c>
      <c r="B15" s="39" t="s">
        <v>158</v>
      </c>
      <c r="C15" s="28" t="s">
        <v>110</v>
      </c>
      <c r="D15" s="37"/>
      <c r="E15" s="37"/>
      <c r="F15" s="37"/>
      <c r="G15" s="28" t="s">
        <v>112</v>
      </c>
      <c r="H15" s="28" t="s">
        <v>113</v>
      </c>
      <c r="I15" s="29"/>
      <c r="J15" s="30"/>
      <c r="K15" s="26"/>
      <c r="L15" s="26"/>
      <c r="M15" s="7"/>
      <c r="N15" s="7"/>
      <c r="O15" s="7"/>
      <c r="P15" s="7"/>
      <c r="Q15" s="7"/>
      <c r="R15" s="7"/>
      <c r="S15" s="7"/>
      <c r="T15" s="7"/>
      <c r="U15" s="7"/>
      <c r="V15" s="7"/>
      <c r="W15" s="7"/>
      <c r="X15" s="7"/>
      <c r="Y15" s="7"/>
    </row>
    <row r="16" spans="1:25" x14ac:dyDescent="0.3">
      <c r="A16" s="38">
        <v>1</v>
      </c>
      <c r="B16" s="40"/>
      <c r="C16" s="40"/>
      <c r="D16" s="37"/>
      <c r="E16" s="37"/>
      <c r="F16" s="37"/>
      <c r="G16" s="27" t="str">
        <f>IF(OR(B16="",C16="",$B$13=""),"", IF(C16="Medium Temperature", VLOOKUP($B$13,'Lookup Values'!$C$18:$G$22,3,FALSE)*B16, VLOOKUP($B$13,'Lookup Values'!$C$18:$G$22,5,FALSE)*B16))</f>
        <v/>
      </c>
      <c r="H16" s="31" t="str">
        <f>IF(OR(B16="",C16="",$B$13=""),"", IF(C16="Medium Temperature", VLOOKUP($B$13,'Lookup Values'!$C$18:$G$22,2,FALSE)*B16, VLOOKUP($B$13,'Lookup Values'!$C$18:$G$22,4,FALSE)*B16))</f>
        <v/>
      </c>
      <c r="I16" s="29"/>
      <c r="J16" s="26"/>
      <c r="K16" s="26"/>
      <c r="L16" s="26"/>
      <c r="M16" s="7"/>
      <c r="N16" s="7"/>
      <c r="O16" s="7"/>
      <c r="P16" s="7"/>
      <c r="Q16" s="7"/>
      <c r="R16" s="7"/>
      <c r="S16" s="7"/>
      <c r="T16" s="7"/>
      <c r="U16" s="7"/>
      <c r="V16" s="7"/>
      <c r="W16" s="7"/>
      <c r="X16" s="7"/>
      <c r="Y16" s="7"/>
    </row>
    <row r="17" spans="1:25" x14ac:dyDescent="0.3">
      <c r="A17" s="38">
        <v>2</v>
      </c>
      <c r="B17" s="40"/>
      <c r="C17" s="40"/>
      <c r="D17" s="37"/>
      <c r="E17" s="37"/>
      <c r="F17" s="37"/>
      <c r="G17" s="27" t="str">
        <f>IF(OR(B17="",C17="",$B$13=""),"", IF(C17="Medium Temperature", VLOOKUP($B$13,'Lookup Values'!$C$18:$G$22,3,FALSE)*B17, VLOOKUP($B$13,'Lookup Values'!$C$18:$G$22,5,FALSE)*B17))</f>
        <v/>
      </c>
      <c r="H17" s="31" t="str">
        <f>IF(OR(B17="",C17="",$B$13=""),"", IF(C17="Medium Temperature", VLOOKUP($B$13,'Lookup Values'!$C$18:$G$22,2,FALSE)*B17, VLOOKUP($B$13,'Lookup Values'!$C$18:$G$22,4,FALSE)*B17))</f>
        <v/>
      </c>
      <c r="I17" s="29"/>
      <c r="J17" s="26"/>
      <c r="K17" s="26"/>
      <c r="L17" s="26"/>
      <c r="M17" s="7"/>
      <c r="N17" s="7"/>
      <c r="O17" s="7"/>
      <c r="P17" s="7"/>
      <c r="Q17" s="7"/>
      <c r="R17" s="7"/>
      <c r="S17" s="7"/>
      <c r="T17" s="7"/>
      <c r="U17" s="7"/>
      <c r="V17" s="7"/>
      <c r="W17" s="7"/>
      <c r="X17" s="7"/>
      <c r="Y17" s="7"/>
    </row>
    <row r="18" spans="1:25" x14ac:dyDescent="0.3">
      <c r="A18" s="38">
        <v>3</v>
      </c>
      <c r="B18" s="40"/>
      <c r="C18" s="40"/>
      <c r="D18" s="37"/>
      <c r="E18" s="37"/>
      <c r="F18" s="37"/>
      <c r="G18" s="27" t="str">
        <f>IF(OR(B18="",C18="",$B$13=""),"", IF(C18="Medium Temperature", VLOOKUP($B$13,'Lookup Values'!$C$18:$G$22,3,FALSE)*B18, VLOOKUP($B$13,'Lookup Values'!$C$18:$G$22,5,FALSE)*B18))</f>
        <v/>
      </c>
      <c r="H18" s="31" t="str">
        <f>IF(OR(B18="",C18="",$B$13=""),"", IF(C18="Medium Temperature", VLOOKUP($B$13,'Lookup Values'!$C$18:$G$22,2,FALSE)*B18, VLOOKUP($B$13,'Lookup Values'!$C$18:$G$22,4,FALSE)*B18))</f>
        <v/>
      </c>
      <c r="I18" s="29"/>
      <c r="J18" s="26"/>
      <c r="K18" s="26"/>
      <c r="L18" s="26"/>
      <c r="M18" s="7"/>
      <c r="N18" s="7"/>
      <c r="O18" s="7"/>
      <c r="P18" s="7"/>
      <c r="Q18" s="7"/>
      <c r="R18" s="7"/>
      <c r="S18" s="7"/>
      <c r="T18" s="7"/>
      <c r="U18" s="7"/>
      <c r="V18" s="7"/>
      <c r="W18" s="7"/>
      <c r="X18" s="7"/>
      <c r="Y18" s="7"/>
    </row>
    <row r="19" spans="1:25" x14ac:dyDescent="0.3">
      <c r="A19" s="38">
        <v>4</v>
      </c>
      <c r="B19" s="40"/>
      <c r="C19" s="40"/>
      <c r="D19" s="37"/>
      <c r="E19" s="37"/>
      <c r="F19" s="37"/>
      <c r="G19" s="27" t="str">
        <f>IF(OR(B19="",C19="",$B$13=""),"", IF(C19="Medium Temperature", VLOOKUP($B$13,'Lookup Values'!$C$18:$G$22,3,FALSE)*B19, VLOOKUP($B$13,'Lookup Values'!$C$18:$G$22,5,FALSE)*B19))</f>
        <v/>
      </c>
      <c r="H19" s="31" t="str">
        <f>IF(OR(B19="",C19="",$B$13=""),"", IF(C19="Medium Temperature", VLOOKUP($B$13,'Lookup Values'!$C$18:$G$22,2,FALSE)*B19, VLOOKUP($B$13,'Lookup Values'!$C$18:$G$22,4,FALSE)*B19))</f>
        <v/>
      </c>
      <c r="I19" s="29"/>
      <c r="J19" s="26"/>
      <c r="K19" s="26"/>
      <c r="L19" s="26"/>
      <c r="M19" s="7"/>
      <c r="N19" s="7"/>
      <c r="O19" s="7"/>
      <c r="P19" s="7"/>
      <c r="Q19" s="7"/>
      <c r="R19" s="7"/>
      <c r="S19" s="7"/>
      <c r="T19" s="7"/>
      <c r="U19" s="7"/>
      <c r="V19" s="7"/>
      <c r="W19" s="7"/>
      <c r="X19" s="7"/>
      <c r="Y19" s="7"/>
    </row>
    <row r="20" spans="1:25" x14ac:dyDescent="0.3">
      <c r="A20" s="38">
        <v>5</v>
      </c>
      <c r="B20" s="40"/>
      <c r="C20" s="40"/>
      <c r="D20" s="37"/>
      <c r="E20" s="37"/>
      <c r="F20" s="37"/>
      <c r="G20" s="27" t="str">
        <f>IF(OR(B20="",C20="",$B$13=""),"", IF(C20="Medium Temperature", VLOOKUP($B$13,'Lookup Values'!$C$18:$G$22,3,FALSE)*B20, VLOOKUP($B$13,'Lookup Values'!$C$18:$G$22,5,FALSE)*B20))</f>
        <v/>
      </c>
      <c r="H20" s="31" t="str">
        <f>IF(OR(B20="",C20="",$B$13=""),"", IF(C20="Medium Temperature", VLOOKUP($B$13,'Lookup Values'!$C$18:$G$22,2,FALSE)*B20, VLOOKUP($B$13,'Lookup Values'!$C$18:$G$22,4,FALSE)*B20))</f>
        <v/>
      </c>
      <c r="I20" s="29"/>
      <c r="J20" s="26"/>
      <c r="K20" s="26"/>
      <c r="L20" s="26"/>
      <c r="M20" s="7"/>
      <c r="N20" s="7"/>
      <c r="O20" s="7"/>
      <c r="P20" s="7"/>
      <c r="Q20" s="7"/>
      <c r="R20" s="7"/>
      <c r="S20" s="7"/>
      <c r="T20" s="7"/>
      <c r="U20" s="7"/>
      <c r="V20" s="7"/>
      <c r="W20" s="7"/>
      <c r="X20" s="7"/>
      <c r="Y20" s="7"/>
    </row>
    <row r="21" spans="1:25" x14ac:dyDescent="0.3">
      <c r="A21" s="38">
        <v>6</v>
      </c>
      <c r="B21" s="40"/>
      <c r="C21" s="40"/>
      <c r="D21" s="37"/>
      <c r="E21" s="37"/>
      <c r="F21" s="37"/>
      <c r="G21" s="27" t="str">
        <f>IF(OR(B21="",C21="",$B$13=""),"", IF(C21="Medium Temperature", VLOOKUP($B$13,'Lookup Values'!$C$18:$G$22,3,FALSE)*B21, VLOOKUP($B$13,'Lookup Values'!$C$18:$G$22,5,FALSE)*B21))</f>
        <v/>
      </c>
      <c r="H21" s="31" t="str">
        <f>IF(OR(B21="",C21="",$B$13=""),"", IF(C21="Medium Temperature", VLOOKUP($B$13,'Lookup Values'!$C$18:$G$22,2,FALSE)*B21, VLOOKUP($B$13,'Lookup Values'!$C$18:$G$22,4,FALSE)*B21))</f>
        <v/>
      </c>
      <c r="I21" s="29"/>
      <c r="J21" s="26"/>
      <c r="K21" s="26"/>
      <c r="L21" s="26"/>
      <c r="M21" s="7"/>
      <c r="N21" s="7"/>
      <c r="O21" s="7"/>
      <c r="P21" s="7"/>
      <c r="Q21" s="7"/>
      <c r="R21" s="7"/>
      <c r="S21" s="7"/>
      <c r="T21" s="7"/>
      <c r="U21" s="7"/>
      <c r="V21" s="7"/>
      <c r="W21" s="7"/>
      <c r="X21" s="7"/>
      <c r="Y21" s="7"/>
    </row>
    <row r="22" spans="1:25" x14ac:dyDescent="0.3">
      <c r="A22" s="38">
        <v>7</v>
      </c>
      <c r="B22" s="40"/>
      <c r="C22" s="40"/>
      <c r="D22" s="37"/>
      <c r="E22" s="37"/>
      <c r="F22" s="37"/>
      <c r="G22" s="27" t="str">
        <f>IF(OR(B22="",C22="",$B$13=""),"", IF(C22="Medium Temperature", VLOOKUP($B$13,'Lookup Values'!$C$18:$G$22,3,FALSE)*B22, VLOOKUP($B$13,'Lookup Values'!$C$18:$G$22,5,FALSE)*B22))</f>
        <v/>
      </c>
      <c r="H22" s="31" t="str">
        <f>IF(OR(B22="",C22="",$B$13=""),"", IF(C22="Medium Temperature", VLOOKUP($B$13,'Lookup Values'!$C$18:$G$22,2,FALSE)*B22, VLOOKUP($B$13,'Lookup Values'!$C$18:$G$22,4,FALSE)*B22))</f>
        <v/>
      </c>
      <c r="I22" s="29"/>
      <c r="J22" s="26"/>
      <c r="K22" s="26"/>
      <c r="L22" s="26"/>
      <c r="M22" s="7"/>
      <c r="N22" s="7"/>
      <c r="O22" s="7"/>
      <c r="P22" s="7"/>
      <c r="Q22" s="7"/>
      <c r="R22" s="7"/>
      <c r="S22" s="7"/>
      <c r="T22" s="7"/>
      <c r="U22" s="7"/>
      <c r="V22" s="7"/>
      <c r="W22" s="7"/>
      <c r="X22" s="7"/>
      <c r="Y22" s="7"/>
    </row>
    <row r="23" spans="1:25" x14ac:dyDescent="0.3">
      <c r="A23" s="38">
        <v>8</v>
      </c>
      <c r="B23" s="40"/>
      <c r="C23" s="40"/>
      <c r="D23" s="37"/>
      <c r="E23" s="37"/>
      <c r="F23" s="37"/>
      <c r="G23" s="27" t="str">
        <f>IF(OR(B23="",C23="",$B$13=""),"", IF(C23="Medium Temperature", VLOOKUP($B$13,'Lookup Values'!$C$18:$G$22,3,FALSE)*B23, VLOOKUP($B$13,'Lookup Values'!$C$18:$G$22,5,FALSE)*B23))</f>
        <v/>
      </c>
      <c r="H23" s="31" t="str">
        <f>IF(OR(B23="",C23="",$B$13=""),"", IF(C23="Medium Temperature", VLOOKUP($B$13,'Lookup Values'!$C$18:$G$22,2,FALSE)*B23, VLOOKUP($B$13,'Lookup Values'!$C$18:$G$22,4,FALSE)*B23))</f>
        <v/>
      </c>
      <c r="I23" s="29"/>
      <c r="J23" s="26"/>
      <c r="K23" s="26"/>
      <c r="L23" s="26"/>
      <c r="M23" s="7"/>
      <c r="N23" s="7"/>
      <c r="O23" s="7"/>
      <c r="P23" s="7"/>
      <c r="Q23" s="7"/>
      <c r="R23" s="7"/>
      <c r="S23" s="7"/>
      <c r="T23" s="7"/>
      <c r="U23" s="7"/>
      <c r="V23" s="7"/>
      <c r="W23" s="7"/>
      <c r="X23" s="7"/>
      <c r="Y23" s="7"/>
    </row>
    <row r="24" spans="1:25" x14ac:dyDescent="0.3">
      <c r="A24" s="38">
        <v>9</v>
      </c>
      <c r="B24" s="40"/>
      <c r="C24" s="40"/>
      <c r="D24" s="37"/>
      <c r="E24" s="37"/>
      <c r="F24" s="37"/>
      <c r="G24" s="27" t="str">
        <f>IF(OR(B24="",C24="",$B$13=""),"", IF(C24="Medium Temperature", VLOOKUP($B$13,'Lookup Values'!$C$18:$G$22,3,FALSE)*B24, VLOOKUP($B$13,'Lookup Values'!$C$18:$G$22,5,FALSE)*B24))</f>
        <v/>
      </c>
      <c r="H24" s="31" t="str">
        <f>IF(OR(B24="",C24="",$B$13=""),"", IF(C24="Medium Temperature", VLOOKUP($B$13,'Lookup Values'!$C$18:$G$22,2,FALSE)*B24, VLOOKUP($B$13,'Lookup Values'!$C$18:$G$22,4,FALSE)*B24))</f>
        <v/>
      </c>
      <c r="I24" s="29"/>
      <c r="J24" s="26"/>
      <c r="K24" s="26"/>
      <c r="L24" s="26"/>
      <c r="M24" s="7"/>
      <c r="N24" s="7"/>
      <c r="O24" s="7"/>
      <c r="P24" s="7"/>
      <c r="Q24" s="7"/>
      <c r="R24" s="7"/>
      <c r="S24" s="7"/>
      <c r="T24" s="7"/>
      <c r="U24" s="7"/>
      <c r="V24" s="7"/>
      <c r="W24" s="7"/>
      <c r="X24" s="7"/>
      <c r="Y24" s="7"/>
    </row>
    <row r="25" spans="1:25" x14ac:dyDescent="0.3">
      <c r="A25" s="38">
        <v>10</v>
      </c>
      <c r="B25" s="40"/>
      <c r="C25" s="40"/>
      <c r="D25" s="37"/>
      <c r="E25" s="37"/>
      <c r="F25" s="37"/>
      <c r="G25" s="27" t="str">
        <f>IF(OR(B25="",C25="",$B$13=""),"", IF(C25="Medium Temperature", VLOOKUP($B$13,'Lookup Values'!$C$18:$G$22,3,FALSE)*B25, VLOOKUP($B$13,'Lookup Values'!$C$18:$G$22,5,FALSE)*B25))</f>
        <v/>
      </c>
      <c r="H25" s="31" t="str">
        <f>IF(OR(B25="",C25="",$B$13=""),"", IF(C25="Medium Temperature", VLOOKUP($B$13,'Lookup Values'!$C$18:$G$22,2,FALSE)*B25, VLOOKUP($B$13,'Lookup Values'!$C$18:$G$22,4,FALSE)*B25))</f>
        <v/>
      </c>
      <c r="I25" s="29"/>
      <c r="J25" s="26"/>
      <c r="K25" s="26"/>
      <c r="L25" s="26"/>
      <c r="M25" s="7"/>
      <c r="N25" s="7"/>
      <c r="O25" s="7"/>
      <c r="P25" s="7"/>
      <c r="Q25" s="7"/>
      <c r="R25" s="7"/>
      <c r="S25" s="7"/>
      <c r="T25" s="7"/>
      <c r="U25" s="7"/>
      <c r="V25" s="7"/>
      <c r="W25" s="7"/>
      <c r="X25" s="7"/>
      <c r="Y25" s="7"/>
    </row>
    <row r="26" spans="1:25" x14ac:dyDescent="0.3">
      <c r="A26" s="38">
        <v>11</v>
      </c>
      <c r="B26" s="40"/>
      <c r="C26" s="40"/>
      <c r="D26" s="37"/>
      <c r="E26" s="37"/>
      <c r="F26" s="37"/>
      <c r="G26" s="27" t="str">
        <f>IF(OR(B26="",C26="",$B$13=""),"", IF(C26="Medium Temperature", VLOOKUP($B$13,'Lookup Values'!$C$18:$G$22,3,FALSE)*B26, VLOOKUP($B$13,'Lookup Values'!$C$18:$G$22,5,FALSE)*B26))</f>
        <v/>
      </c>
      <c r="H26" s="31" t="str">
        <f>IF(OR(B26="",C26="",$B$13=""),"", IF(C26="Medium Temperature", VLOOKUP($B$13,'Lookup Values'!$C$18:$G$22,2,FALSE)*B26, VLOOKUP($B$13,'Lookup Values'!$C$18:$G$22,4,FALSE)*B26))</f>
        <v/>
      </c>
      <c r="I26" s="29"/>
      <c r="J26" s="26"/>
      <c r="K26" s="26"/>
      <c r="L26" s="26"/>
      <c r="M26" s="7"/>
      <c r="N26" s="7"/>
      <c r="O26" s="7"/>
      <c r="P26" s="7"/>
      <c r="Q26" s="7"/>
      <c r="R26" s="7"/>
      <c r="S26" s="7"/>
      <c r="T26" s="7"/>
      <c r="U26" s="7"/>
      <c r="V26" s="7"/>
      <c r="W26" s="7"/>
      <c r="X26" s="7"/>
      <c r="Y26" s="7"/>
    </row>
    <row r="27" spans="1:25" x14ac:dyDescent="0.3">
      <c r="A27" s="38">
        <v>12</v>
      </c>
      <c r="B27" s="40"/>
      <c r="C27" s="40"/>
      <c r="D27" s="37"/>
      <c r="E27" s="37"/>
      <c r="F27" s="37"/>
      <c r="G27" s="27" t="str">
        <f>IF(OR(B27="",C27="",$B$13=""),"", IF(C27="Medium Temperature", VLOOKUP($B$13,'Lookup Values'!$C$18:$G$22,3,FALSE)*B27, VLOOKUP($B$13,'Lookup Values'!$C$18:$G$22,5,FALSE)*B27))</f>
        <v/>
      </c>
      <c r="H27" s="31" t="str">
        <f>IF(OR(B27="",C27="",$B$13=""),"", IF(C27="Medium Temperature", VLOOKUP($B$13,'Lookup Values'!$C$18:$G$22,2,FALSE)*B27, VLOOKUP($B$13,'Lookup Values'!$C$18:$G$22,4,FALSE)*B27))</f>
        <v/>
      </c>
      <c r="I27" s="29"/>
      <c r="J27" s="26"/>
      <c r="K27" s="26"/>
      <c r="L27" s="26"/>
      <c r="M27" s="7"/>
      <c r="N27" s="7"/>
      <c r="O27" s="7"/>
      <c r="P27" s="7"/>
      <c r="Q27" s="7"/>
      <c r="R27" s="7"/>
      <c r="S27" s="7"/>
      <c r="T27" s="7"/>
      <c r="U27" s="7"/>
      <c r="V27" s="7"/>
      <c r="W27" s="7"/>
      <c r="X27" s="7"/>
      <c r="Y27" s="7"/>
    </row>
    <row r="28" spans="1:25" x14ac:dyDescent="0.3">
      <c r="A28" s="38">
        <v>13</v>
      </c>
      <c r="B28" s="40"/>
      <c r="C28" s="40"/>
      <c r="D28" s="37"/>
      <c r="E28" s="37"/>
      <c r="F28" s="37"/>
      <c r="G28" s="27" t="str">
        <f>IF(OR(B28="",C28="",$B$13=""),"", IF(C28="Medium Temperature", VLOOKUP($B$13,'Lookup Values'!$C$18:$G$22,3,FALSE)*B28, VLOOKUP($B$13,'Lookup Values'!$C$18:$G$22,5,FALSE)*B28))</f>
        <v/>
      </c>
      <c r="H28" s="31" t="str">
        <f>IF(OR(B28="",C28="",$B$13=""),"", IF(C28="Medium Temperature", VLOOKUP($B$13,'Lookup Values'!$C$18:$G$22,2,FALSE)*B28, VLOOKUP($B$13,'Lookup Values'!$C$18:$G$22,4,FALSE)*B28))</f>
        <v/>
      </c>
      <c r="I28" s="29"/>
      <c r="J28" s="26"/>
      <c r="K28" s="26"/>
      <c r="L28" s="26"/>
      <c r="M28" s="7"/>
      <c r="N28" s="7"/>
      <c r="O28" s="7"/>
      <c r="P28" s="7"/>
      <c r="Q28" s="7"/>
      <c r="R28" s="7"/>
      <c r="S28" s="7"/>
      <c r="T28" s="7"/>
      <c r="U28" s="7"/>
      <c r="V28" s="7"/>
      <c r="W28" s="7"/>
      <c r="X28" s="7"/>
      <c r="Y28" s="7"/>
    </row>
    <row r="29" spans="1:25" x14ac:dyDescent="0.3">
      <c r="A29" s="38">
        <v>14</v>
      </c>
      <c r="B29" s="40"/>
      <c r="C29" s="40"/>
      <c r="D29" s="37"/>
      <c r="E29" s="37"/>
      <c r="F29" s="37"/>
      <c r="G29" s="27" t="str">
        <f>IF(OR(B29="",C29="",$B$13=""),"", IF(C29="Medium Temperature", VLOOKUP($B$13,'Lookup Values'!$C$18:$G$22,3,FALSE)*B29, VLOOKUP($B$13,'Lookup Values'!$C$18:$G$22,5,FALSE)*B29))</f>
        <v/>
      </c>
      <c r="H29" s="31" t="str">
        <f>IF(OR(B29="",C29="",$B$13=""),"", IF(C29="Medium Temperature", VLOOKUP($B$13,'Lookup Values'!$C$18:$G$22,2,FALSE)*B29, VLOOKUP($B$13,'Lookup Values'!$C$18:$G$22,4,FALSE)*B29))</f>
        <v/>
      </c>
      <c r="I29" s="29"/>
      <c r="J29" s="26"/>
      <c r="K29" s="26"/>
      <c r="L29" s="26"/>
      <c r="M29" s="7"/>
      <c r="N29" s="7"/>
      <c r="O29" s="7"/>
      <c r="P29" s="7"/>
      <c r="Q29" s="7"/>
      <c r="R29" s="7"/>
      <c r="S29" s="7"/>
      <c r="T29" s="7"/>
      <c r="U29" s="7"/>
      <c r="V29" s="7"/>
      <c r="W29" s="7"/>
      <c r="X29" s="7"/>
      <c r="Y29" s="7"/>
    </row>
    <row r="30" spans="1:25" x14ac:dyDescent="0.3">
      <c r="A30" s="38">
        <v>15</v>
      </c>
      <c r="B30" s="40"/>
      <c r="C30" s="40"/>
      <c r="D30" s="37"/>
      <c r="E30" s="37"/>
      <c r="F30" s="37"/>
      <c r="G30" s="27" t="str">
        <f>IF(OR(B30="",C30="",$B$13=""),"", IF(C30="Medium Temperature", VLOOKUP($B$13,'Lookup Values'!$C$18:$G$22,3,FALSE)*B30, VLOOKUP($B$13,'Lookup Values'!$C$18:$G$22,5,FALSE)*B30))</f>
        <v/>
      </c>
      <c r="H30" s="31" t="str">
        <f>IF(OR(B30="",C30="",$B$13=""),"", IF(C30="Medium Temperature", VLOOKUP($B$13,'Lookup Values'!$C$18:$G$22,2,FALSE)*B30, VLOOKUP($B$13,'Lookup Values'!$C$18:$G$22,4,FALSE)*B30))</f>
        <v/>
      </c>
      <c r="I30" s="29"/>
      <c r="J30" s="26"/>
      <c r="K30" s="26"/>
      <c r="L30" s="26"/>
      <c r="M30" s="7"/>
      <c r="N30" s="7"/>
      <c r="O30" s="7"/>
      <c r="P30" s="7"/>
      <c r="Q30" s="7"/>
      <c r="R30" s="7"/>
      <c r="S30" s="7"/>
      <c r="T30" s="7"/>
      <c r="U30" s="7"/>
      <c r="V30" s="7"/>
      <c r="W30" s="7"/>
      <c r="X30" s="7"/>
      <c r="Y30" s="7"/>
    </row>
    <row r="31" spans="1:25" x14ac:dyDescent="0.3">
      <c r="A31" s="38">
        <v>16</v>
      </c>
      <c r="B31" s="40"/>
      <c r="C31" s="40"/>
      <c r="D31" s="37"/>
      <c r="E31" s="37"/>
      <c r="F31" s="37"/>
      <c r="G31" s="27" t="str">
        <f>IF(OR(B31="",C31="",$B$13=""),"", IF(C31="Medium Temperature", VLOOKUP($B$13,'Lookup Values'!$C$18:$G$22,3,FALSE)*B31, VLOOKUP($B$13,'Lookup Values'!$C$18:$G$22,5,FALSE)*B31))</f>
        <v/>
      </c>
      <c r="H31" s="31" t="str">
        <f>IF(OR(B31="",C31="",$B$13=""),"", IF(C31="Medium Temperature", VLOOKUP($B$13,'Lookup Values'!$C$18:$G$22,2,FALSE)*B31, VLOOKUP($B$13,'Lookup Values'!$C$18:$G$22,4,FALSE)*B31))</f>
        <v/>
      </c>
      <c r="I31" s="29"/>
      <c r="J31" s="26"/>
      <c r="K31" s="26"/>
      <c r="L31" s="26"/>
      <c r="M31" s="7"/>
      <c r="N31" s="7"/>
      <c r="O31" s="7"/>
      <c r="P31" s="7"/>
      <c r="Q31" s="7"/>
      <c r="R31" s="7"/>
      <c r="S31" s="7"/>
      <c r="T31" s="7"/>
      <c r="U31" s="7"/>
      <c r="V31" s="7"/>
      <c r="W31" s="7"/>
      <c r="X31" s="7"/>
      <c r="Y31" s="7"/>
    </row>
    <row r="32" spans="1:25" x14ac:dyDescent="0.3">
      <c r="A32" s="38">
        <v>17</v>
      </c>
      <c r="B32" s="40"/>
      <c r="C32" s="40"/>
      <c r="D32" s="37"/>
      <c r="E32" s="37"/>
      <c r="F32" s="37"/>
      <c r="G32" s="27" t="str">
        <f>IF(OR(B32="",C32="",$B$13=""),"", IF(C32="Medium Temperature", VLOOKUP($B$13,'Lookup Values'!$C$18:$G$22,3,FALSE)*B32, VLOOKUP($B$13,'Lookup Values'!$C$18:$G$22,5,FALSE)*B32))</f>
        <v/>
      </c>
      <c r="H32" s="31" t="str">
        <f>IF(OR(B32="",C32="",$B$13=""),"", IF(C32="Medium Temperature", VLOOKUP($B$13,'Lookup Values'!$C$18:$G$22,2,FALSE)*B32, VLOOKUP($B$13,'Lookup Values'!$C$18:$G$22,4,FALSE)*B32))</f>
        <v/>
      </c>
      <c r="I32" s="29"/>
      <c r="J32" s="26"/>
      <c r="K32" s="26"/>
      <c r="L32" s="26"/>
      <c r="M32" s="7"/>
      <c r="N32" s="7"/>
      <c r="O32" s="7"/>
      <c r="P32" s="7"/>
      <c r="Q32" s="7"/>
      <c r="R32" s="7"/>
      <c r="S32" s="7"/>
      <c r="T32" s="7"/>
      <c r="U32" s="7"/>
      <c r="V32" s="7"/>
      <c r="W32" s="7"/>
      <c r="X32" s="7"/>
      <c r="Y32" s="7"/>
    </row>
    <row r="33" spans="1:25" x14ac:dyDescent="0.3">
      <c r="A33" s="38">
        <v>18</v>
      </c>
      <c r="B33" s="40"/>
      <c r="C33" s="40"/>
      <c r="D33" s="37"/>
      <c r="E33" s="37"/>
      <c r="F33" s="37"/>
      <c r="G33" s="27" t="str">
        <f>IF(OR(B33="",C33="",$B$13=""),"", IF(C33="Medium Temperature", VLOOKUP($B$13,'Lookup Values'!$C$18:$G$22,3,FALSE)*B33, VLOOKUP($B$13,'Lookup Values'!$C$18:$G$22,5,FALSE)*B33))</f>
        <v/>
      </c>
      <c r="H33" s="31" t="str">
        <f>IF(OR(B33="",C33="",$B$13=""),"", IF(C33="Medium Temperature", VLOOKUP($B$13,'Lookup Values'!$C$18:$G$22,2,FALSE)*B33, VLOOKUP($B$13,'Lookup Values'!$C$18:$G$22,4,FALSE)*B33))</f>
        <v/>
      </c>
      <c r="I33" s="29"/>
      <c r="J33" s="26"/>
      <c r="K33" s="26"/>
      <c r="L33" s="26"/>
      <c r="M33" s="7"/>
      <c r="N33" s="7"/>
      <c r="O33" s="7"/>
      <c r="P33" s="7"/>
      <c r="Q33" s="7"/>
      <c r="R33" s="7"/>
      <c r="S33" s="7"/>
      <c r="T33" s="7"/>
      <c r="U33" s="7"/>
      <c r="V33" s="7"/>
      <c r="W33" s="7"/>
      <c r="X33" s="7"/>
      <c r="Y33" s="7"/>
    </row>
    <row r="34" spans="1:25" x14ac:dyDescent="0.3">
      <c r="A34" s="38">
        <v>19</v>
      </c>
      <c r="B34" s="40"/>
      <c r="C34" s="40"/>
      <c r="D34" s="37"/>
      <c r="E34" s="37"/>
      <c r="F34" s="37"/>
      <c r="G34" s="27" t="str">
        <f>IF(OR(B34="",C34="",$B$13=""),"", IF(C34="Medium Temperature", VLOOKUP($B$13,'Lookup Values'!$C$18:$G$22,3,FALSE)*B34, VLOOKUP($B$13,'Lookup Values'!$C$18:$G$22,5,FALSE)*B34))</f>
        <v/>
      </c>
      <c r="H34" s="31" t="str">
        <f>IF(OR(B34="",C34="",$B$13=""),"", IF(C34="Medium Temperature", VLOOKUP($B$13,'Lookup Values'!$C$18:$G$22,2,FALSE)*B34, VLOOKUP($B$13,'Lookup Values'!$C$18:$G$22,4,FALSE)*B34))</f>
        <v/>
      </c>
      <c r="I34" s="29"/>
      <c r="J34" s="26"/>
      <c r="K34" s="26"/>
      <c r="L34" s="26"/>
      <c r="M34" s="7"/>
      <c r="N34" s="7"/>
      <c r="O34" s="7"/>
      <c r="P34" s="7"/>
      <c r="Q34" s="7"/>
      <c r="R34" s="7"/>
      <c r="S34" s="7"/>
      <c r="T34" s="7"/>
      <c r="U34" s="7"/>
      <c r="V34" s="7"/>
      <c r="W34" s="7"/>
      <c r="X34" s="7"/>
      <c r="Y34" s="7"/>
    </row>
    <row r="35" spans="1:25" x14ac:dyDescent="0.3">
      <c r="A35" s="38">
        <v>20</v>
      </c>
      <c r="B35" s="40"/>
      <c r="C35" s="40"/>
      <c r="D35" s="37"/>
      <c r="E35" s="37"/>
      <c r="F35" s="37"/>
      <c r="G35" s="27" t="str">
        <f>IF(OR(B35="",C35="",$B$13=""),"", IF(C35="Medium Temperature", VLOOKUP($B$13,'Lookup Values'!$C$18:$G$22,3,FALSE)*B35, VLOOKUP($B$13,'Lookup Values'!$C$18:$G$22,5,FALSE)*B35))</f>
        <v/>
      </c>
      <c r="H35" s="31" t="str">
        <f>IF(OR(B35="",C35="",$B$13=""),"", IF(C35="Medium Temperature", VLOOKUP($B$13,'Lookup Values'!$C$18:$G$22,2,FALSE)*B35, VLOOKUP($B$13,'Lookup Values'!$C$18:$G$22,4,FALSE)*B35))</f>
        <v/>
      </c>
      <c r="I35" s="29"/>
      <c r="J35" s="26"/>
      <c r="K35" s="26"/>
      <c r="L35" s="26"/>
      <c r="M35" s="7"/>
      <c r="N35" s="7"/>
      <c r="O35" s="7"/>
      <c r="P35" s="7"/>
      <c r="Q35" s="7"/>
      <c r="R35" s="7"/>
      <c r="S35" s="7"/>
      <c r="T35" s="7"/>
      <c r="U35" s="7"/>
      <c r="V35" s="7"/>
      <c r="W35" s="7"/>
      <c r="X35" s="7"/>
      <c r="Y35" s="7"/>
    </row>
    <row r="36" spans="1:25" x14ac:dyDescent="0.3">
      <c r="A36" s="38" t="s">
        <v>114</v>
      </c>
      <c r="B36" s="47" t="str">
        <f>IF(IFERROR(SUM(B16:B35),"")=0,"",IFERROR(SUM(B16:B35),""))</f>
        <v/>
      </c>
      <c r="C36" s="40"/>
      <c r="D36" s="37"/>
      <c r="E36" s="37"/>
      <c r="F36" s="37"/>
      <c r="G36" s="27" t="str">
        <f>IF(IFERROR(SUM(G16:G35),"")=0,"",IFERROR(SUM(G16:G35),""))</f>
        <v/>
      </c>
      <c r="H36" s="27" t="str">
        <f>IF(IFERROR(SUM(H16:H35),"")=0,"",IFERROR(SUM(H16:H35),""))</f>
        <v/>
      </c>
      <c r="I36" s="6"/>
      <c r="J36" s="26"/>
      <c r="K36" s="26"/>
      <c r="L36" s="26"/>
      <c r="M36" s="7"/>
      <c r="N36" s="7"/>
      <c r="O36" s="7"/>
      <c r="P36" s="7"/>
      <c r="Q36" s="7"/>
      <c r="R36" s="7"/>
      <c r="S36" s="7"/>
      <c r="T36" s="7"/>
      <c r="U36" s="7"/>
      <c r="V36" s="7"/>
      <c r="W36" s="7"/>
      <c r="X36" s="7"/>
      <c r="Y36" s="7"/>
    </row>
    <row r="37" spans="1:25" x14ac:dyDescent="0.3">
      <c r="A37" s="23"/>
      <c r="B37" s="24"/>
      <c r="C37" s="25"/>
      <c r="D37" s="25"/>
      <c r="E37" s="25"/>
      <c r="F37" s="32"/>
      <c r="G37" s="32"/>
      <c r="H37" s="26"/>
      <c r="I37" s="26"/>
      <c r="J37" s="26"/>
      <c r="K37" s="7"/>
      <c r="L37" s="7"/>
      <c r="M37" s="7"/>
      <c r="N37" s="7"/>
      <c r="O37" s="7"/>
      <c r="P37" s="7"/>
      <c r="Q37" s="7"/>
      <c r="R37" s="7"/>
      <c r="S37" s="7"/>
      <c r="T37" s="7"/>
      <c r="U37" s="7"/>
      <c r="V37" s="7"/>
      <c r="W37" s="7"/>
    </row>
    <row r="38" spans="1:25" x14ac:dyDescent="0.3">
      <c r="A38" s="141" t="s">
        <v>115</v>
      </c>
      <c r="B38" s="142"/>
      <c r="C38" s="142"/>
      <c r="D38" s="142"/>
      <c r="E38" s="142"/>
      <c r="F38" s="142"/>
      <c r="G38" s="142"/>
      <c r="H38" s="142"/>
      <c r="I38" s="7"/>
      <c r="J38" s="7"/>
      <c r="K38" s="7"/>
      <c r="L38" s="7"/>
      <c r="M38" s="7"/>
      <c r="N38" s="7"/>
      <c r="O38" s="7"/>
      <c r="P38" s="7"/>
      <c r="Q38" s="7"/>
      <c r="R38" s="7"/>
      <c r="S38" s="7"/>
      <c r="T38" s="7"/>
      <c r="U38" s="7"/>
      <c r="V38" s="7"/>
      <c r="W38" s="7"/>
    </row>
    <row r="39" spans="1:25" ht="16.2" thickBot="1" x14ac:dyDescent="0.35">
      <c r="A39" s="7"/>
      <c r="B39" s="7"/>
      <c r="C39" s="7"/>
      <c r="D39" s="7"/>
      <c r="E39" s="7"/>
      <c r="F39" s="7"/>
      <c r="G39" s="7"/>
      <c r="H39" s="7"/>
      <c r="I39" s="7"/>
      <c r="K39" s="7"/>
      <c r="L39" s="7"/>
      <c r="M39" s="7"/>
      <c r="N39" s="7"/>
      <c r="O39" s="7"/>
      <c r="P39" s="7"/>
      <c r="Q39" s="7"/>
      <c r="R39" s="7"/>
      <c r="S39" s="7"/>
      <c r="T39" s="7"/>
      <c r="U39" s="7"/>
      <c r="V39" s="7"/>
      <c r="W39" s="7"/>
    </row>
    <row r="40" spans="1:25" x14ac:dyDescent="0.3">
      <c r="A40" s="7"/>
      <c r="B40" s="136" t="str">
        <f>A2&amp;" kW Savings"</f>
        <v>Zero Energy Doors for Refrigerated Cases kW Savings</v>
      </c>
      <c r="C40" s="137"/>
      <c r="D40" s="137"/>
      <c r="E40" s="33" t="str">
        <f>IF(G36="","",G36)</f>
        <v/>
      </c>
      <c r="F40" s="7"/>
      <c r="G40" s="7"/>
      <c r="H40" s="7"/>
      <c r="I40" s="7"/>
      <c r="J40" s="7"/>
      <c r="K40" s="7"/>
      <c r="L40" s="7"/>
      <c r="M40" s="7"/>
      <c r="N40" s="7"/>
      <c r="O40" s="7"/>
      <c r="P40" s="7"/>
      <c r="Q40" s="7"/>
      <c r="R40" s="7"/>
      <c r="S40" s="7"/>
    </row>
    <row r="41" spans="1:25" ht="16.2" thickBot="1" x14ac:dyDescent="0.35">
      <c r="A41" s="7"/>
      <c r="B41" s="138" t="str">
        <f>A2&amp;" kWh Savings"</f>
        <v>Zero Energy Doors for Refrigerated Cases kWh Savings</v>
      </c>
      <c r="C41" s="139"/>
      <c r="D41" s="140"/>
      <c r="E41" s="34" t="str">
        <f>IF(H36="","",H36)</f>
        <v/>
      </c>
      <c r="F41" s="7"/>
      <c r="G41" s="7"/>
      <c r="H41" s="7"/>
      <c r="I41" s="7"/>
      <c r="J41" s="7"/>
      <c r="K41" s="7"/>
      <c r="L41" s="7"/>
      <c r="M41" s="7"/>
      <c r="N41" s="7"/>
      <c r="O41" s="7"/>
      <c r="P41" s="7"/>
      <c r="Q41" s="7"/>
      <c r="R41" s="7"/>
      <c r="S41" s="7"/>
    </row>
    <row r="42" spans="1:25" ht="10.5" customHeight="1" x14ac:dyDescent="0.3">
      <c r="A42" s="23"/>
      <c r="B42" s="35"/>
      <c r="C42" s="35"/>
      <c r="D42" s="35"/>
      <c r="E42" s="35"/>
      <c r="F42" s="35"/>
      <c r="G42" s="35"/>
      <c r="H42" s="35"/>
      <c r="I42" s="35"/>
      <c r="J42" s="35"/>
      <c r="K42" s="7"/>
      <c r="L42" s="7"/>
      <c r="M42" s="7"/>
      <c r="N42" s="7"/>
      <c r="O42" s="7"/>
      <c r="P42" s="7"/>
      <c r="Q42" s="7"/>
      <c r="R42" s="7"/>
      <c r="S42" s="7"/>
      <c r="T42" s="7"/>
      <c r="U42" s="7"/>
      <c r="V42" s="7"/>
      <c r="W42" s="7"/>
    </row>
    <row r="43" spans="1:25" x14ac:dyDescent="0.3">
      <c r="A43" s="23"/>
      <c r="B43" s="35"/>
      <c r="C43" s="35"/>
      <c r="D43" s="35"/>
      <c r="E43" s="35"/>
      <c r="F43" s="35"/>
      <c r="G43" s="35"/>
      <c r="H43" s="35"/>
      <c r="I43" s="35"/>
      <c r="J43" s="35"/>
      <c r="K43" s="7"/>
      <c r="L43" s="7"/>
      <c r="M43" s="7"/>
      <c r="N43" s="7"/>
      <c r="O43" s="7"/>
      <c r="P43" s="7"/>
      <c r="Q43" s="7"/>
      <c r="R43" s="7"/>
      <c r="S43" s="7"/>
      <c r="T43" s="7"/>
      <c r="U43" s="7"/>
      <c r="V43" s="7"/>
      <c r="W43" s="7"/>
    </row>
    <row r="44" spans="1:25" x14ac:dyDescent="0.3">
      <c r="A44" s="24"/>
      <c r="B44" s="7"/>
      <c r="C44" s="7"/>
      <c r="D44" s="7"/>
      <c r="E44" s="7"/>
      <c r="F44" s="7"/>
      <c r="G44" s="7"/>
      <c r="H44" s="7"/>
      <c r="I44" s="7"/>
      <c r="J44" s="7"/>
      <c r="K44" s="7"/>
      <c r="L44" s="7"/>
      <c r="M44" s="7"/>
      <c r="N44" s="7"/>
      <c r="O44" s="7"/>
      <c r="P44" s="7"/>
      <c r="Q44" s="7"/>
      <c r="R44" s="7"/>
      <c r="S44" s="7"/>
      <c r="T44" s="7"/>
      <c r="U44" s="7"/>
      <c r="V44" s="7"/>
      <c r="W44" s="7"/>
    </row>
    <row r="45" spans="1:25" x14ac:dyDescent="0.3">
      <c r="A45" s="24"/>
      <c r="B45" s="7"/>
      <c r="C45" s="7"/>
      <c r="D45" s="7"/>
      <c r="E45" s="7"/>
      <c r="F45" s="7"/>
      <c r="G45" s="7"/>
      <c r="H45" s="7"/>
      <c r="I45" s="7"/>
      <c r="J45" s="7"/>
      <c r="K45" s="7"/>
      <c r="L45" s="7"/>
      <c r="M45" s="7"/>
      <c r="N45" s="7"/>
      <c r="O45" s="7"/>
      <c r="P45" s="7"/>
      <c r="Q45" s="7"/>
      <c r="R45" s="7"/>
      <c r="S45" s="7"/>
      <c r="T45" s="7"/>
      <c r="U45" s="7"/>
      <c r="V45" s="7"/>
      <c r="W45" s="7"/>
    </row>
    <row r="46" spans="1:25" x14ac:dyDescent="0.3">
      <c r="A46" s="24"/>
      <c r="B46" s="7"/>
      <c r="C46" s="7"/>
      <c r="D46" s="7"/>
      <c r="E46" s="7"/>
      <c r="F46" s="7"/>
      <c r="G46" s="7"/>
      <c r="H46" s="7"/>
      <c r="I46" s="7"/>
      <c r="J46" s="7"/>
      <c r="K46" s="7"/>
      <c r="L46" s="7"/>
      <c r="M46" s="7"/>
      <c r="N46" s="7"/>
      <c r="O46" s="7"/>
      <c r="P46" s="7"/>
      <c r="Q46" s="7"/>
      <c r="R46" s="7"/>
      <c r="S46" s="7"/>
      <c r="T46" s="7"/>
      <c r="U46" s="7"/>
      <c r="V46" s="7"/>
      <c r="W46" s="7"/>
    </row>
    <row r="47" spans="1:25" x14ac:dyDescent="0.3">
      <c r="A47" s="24"/>
      <c r="B47" s="7"/>
      <c r="C47" s="7"/>
      <c r="D47" s="7"/>
      <c r="E47" s="7"/>
      <c r="F47" s="7"/>
      <c r="G47" s="7"/>
      <c r="H47" s="7"/>
      <c r="I47" s="7"/>
      <c r="J47" s="7"/>
      <c r="K47" s="7"/>
      <c r="L47" s="7"/>
      <c r="M47" s="7"/>
      <c r="N47" s="7"/>
      <c r="O47" s="7"/>
      <c r="P47" s="7"/>
      <c r="Q47" s="7"/>
      <c r="R47" s="7"/>
      <c r="S47" s="7"/>
      <c r="T47" s="7"/>
      <c r="U47" s="7"/>
      <c r="V47" s="7"/>
      <c r="W47" s="7"/>
    </row>
    <row r="48" spans="1:25" hidden="1" x14ac:dyDescent="0.3">
      <c r="A48" s="24"/>
      <c r="B48" s="36" t="s">
        <v>116</v>
      </c>
      <c r="C48" s="24"/>
      <c r="D48" s="36" t="s">
        <v>117</v>
      </c>
      <c r="E48" s="36"/>
      <c r="F48" s="24"/>
      <c r="G48" s="24"/>
      <c r="H48" s="24"/>
      <c r="I48" s="24"/>
      <c r="J48" s="7"/>
      <c r="K48" s="7"/>
      <c r="L48" s="7"/>
      <c r="M48" s="7"/>
      <c r="N48" s="7"/>
      <c r="O48" s="7"/>
      <c r="P48" s="7"/>
      <c r="Q48" s="7"/>
      <c r="R48" s="7"/>
      <c r="S48" s="7"/>
      <c r="T48" s="7"/>
      <c r="U48" s="7"/>
      <c r="V48" s="7"/>
      <c r="W48" s="7"/>
    </row>
    <row r="49" spans="1:23" hidden="1" x14ac:dyDescent="0.3">
      <c r="A49" s="24"/>
      <c r="B49" s="24" t="s">
        <v>118</v>
      </c>
      <c r="C49" s="24"/>
      <c r="D49" s="24">
        <v>1</v>
      </c>
      <c r="E49" s="24"/>
      <c r="F49" s="24"/>
      <c r="G49" s="24"/>
      <c r="H49" s="24"/>
      <c r="I49" s="24"/>
      <c r="J49" s="24"/>
      <c r="K49" s="7"/>
      <c r="L49" s="7"/>
      <c r="M49" s="7"/>
      <c r="N49" s="7"/>
      <c r="O49" s="7"/>
      <c r="P49" s="7"/>
      <c r="Q49" s="7"/>
      <c r="R49" s="7"/>
      <c r="S49" s="7"/>
      <c r="T49" s="7"/>
      <c r="U49" s="7"/>
      <c r="V49" s="7"/>
      <c r="W49" s="7"/>
    </row>
    <row r="50" spans="1:23" hidden="1" x14ac:dyDescent="0.3">
      <c r="A50" s="24"/>
      <c r="B50" s="24" t="s">
        <v>119</v>
      </c>
      <c r="C50" s="24"/>
      <c r="D50" s="24">
        <v>2</v>
      </c>
      <c r="E50" s="24"/>
      <c r="F50" s="24"/>
      <c r="G50" s="24"/>
      <c r="H50" s="24"/>
      <c r="I50" s="24"/>
      <c r="J50" s="24"/>
      <c r="K50" s="7"/>
      <c r="L50" s="7"/>
      <c r="M50" s="7"/>
      <c r="N50" s="7"/>
      <c r="O50" s="7"/>
      <c r="P50" s="7"/>
      <c r="Q50" s="7"/>
      <c r="R50" s="7"/>
      <c r="S50" s="7"/>
      <c r="T50" s="7"/>
      <c r="U50" s="7"/>
      <c r="V50" s="7"/>
      <c r="W50" s="7"/>
    </row>
    <row r="51" spans="1:23" hidden="1" x14ac:dyDescent="0.3">
      <c r="A51" s="24"/>
      <c r="B51" s="24" t="s">
        <v>120</v>
      </c>
      <c r="C51" s="24"/>
      <c r="D51" s="24">
        <v>3</v>
      </c>
      <c r="E51" s="24"/>
      <c r="F51" s="24"/>
      <c r="G51" s="24"/>
      <c r="H51" s="24"/>
      <c r="I51" s="24"/>
      <c r="J51" s="24"/>
      <c r="K51" s="7"/>
      <c r="L51" s="7"/>
      <c r="M51" s="7"/>
      <c r="N51" s="7"/>
      <c r="O51" s="7"/>
      <c r="P51" s="7"/>
      <c r="Q51" s="7"/>
      <c r="R51" s="7"/>
      <c r="S51" s="7"/>
      <c r="T51" s="7"/>
      <c r="U51" s="7"/>
      <c r="V51" s="7"/>
      <c r="W51" s="7"/>
    </row>
    <row r="52" spans="1:23" hidden="1" x14ac:dyDescent="0.3">
      <c r="A52" s="7"/>
      <c r="B52" s="24" t="s">
        <v>121</v>
      </c>
      <c r="C52" s="24"/>
      <c r="D52" s="24"/>
      <c r="E52" s="24"/>
      <c r="F52" s="24"/>
      <c r="G52" s="24"/>
      <c r="H52" s="24"/>
      <c r="I52" s="24"/>
      <c r="J52" s="24"/>
      <c r="K52" s="7"/>
      <c r="L52" s="7"/>
      <c r="M52" s="7"/>
      <c r="N52" s="7"/>
      <c r="O52" s="7"/>
      <c r="P52" s="7"/>
      <c r="Q52" s="7"/>
      <c r="R52" s="7"/>
      <c r="S52" s="7"/>
      <c r="T52" s="7"/>
      <c r="U52" s="7"/>
      <c r="V52" s="7"/>
      <c r="W52" s="7"/>
    </row>
    <row r="53" spans="1:23" hidden="1" x14ac:dyDescent="0.3">
      <c r="A53" s="7"/>
      <c r="B53" s="24" t="s">
        <v>122</v>
      </c>
      <c r="C53" s="24"/>
      <c r="D53" s="24"/>
      <c r="E53" s="24"/>
      <c r="F53" s="24"/>
      <c r="G53" s="24"/>
      <c r="H53" s="24"/>
      <c r="I53" s="24"/>
      <c r="J53" s="24"/>
      <c r="K53" s="7"/>
      <c r="L53" s="7"/>
      <c r="M53" s="7"/>
      <c r="N53" s="7"/>
      <c r="O53" s="7"/>
      <c r="P53" s="7"/>
      <c r="Q53" s="7"/>
      <c r="R53" s="7"/>
      <c r="S53" s="7"/>
      <c r="T53" s="7"/>
      <c r="U53" s="7"/>
      <c r="V53" s="7"/>
      <c r="W53" s="7"/>
    </row>
    <row r="54" spans="1:23" hidden="1" x14ac:dyDescent="0.3">
      <c r="A54" s="7"/>
      <c r="B54" s="24" t="s">
        <v>123</v>
      </c>
      <c r="C54" s="24"/>
      <c r="D54" s="24"/>
      <c r="E54" s="24"/>
      <c r="F54" s="24"/>
      <c r="G54" s="24"/>
      <c r="H54" s="24"/>
      <c r="I54" s="24"/>
      <c r="J54" s="24"/>
      <c r="K54" s="7"/>
      <c r="L54" s="7"/>
      <c r="M54" s="7"/>
      <c r="N54" s="7"/>
      <c r="O54" s="7"/>
      <c r="P54" s="7"/>
      <c r="Q54" s="7"/>
      <c r="R54" s="7"/>
      <c r="S54" s="7"/>
      <c r="T54" s="7"/>
      <c r="U54" s="7"/>
      <c r="V54" s="7"/>
      <c r="W54" s="7"/>
    </row>
    <row r="55" spans="1:23" hidden="1" x14ac:dyDescent="0.3">
      <c r="A55" s="7"/>
      <c r="B55" s="24" t="s">
        <v>124</v>
      </c>
      <c r="C55" s="24"/>
      <c r="D55" s="24"/>
      <c r="E55" s="24"/>
      <c r="F55" s="24"/>
      <c r="G55" s="24"/>
      <c r="H55" s="24"/>
      <c r="I55" s="24"/>
      <c r="J55" s="24"/>
      <c r="K55" s="7"/>
      <c r="L55" s="7"/>
      <c r="M55" s="7"/>
      <c r="N55" s="7"/>
      <c r="O55" s="7"/>
      <c r="P55" s="7"/>
      <c r="Q55" s="7"/>
      <c r="R55" s="7"/>
      <c r="S55" s="7"/>
      <c r="T55" s="7"/>
      <c r="U55" s="7"/>
      <c r="V55" s="7"/>
      <c r="W55" s="7"/>
    </row>
    <row r="56" spans="1:23" hidden="1" x14ac:dyDescent="0.3">
      <c r="A56" s="7"/>
      <c r="B56" s="24" t="s">
        <v>125</v>
      </c>
      <c r="C56" s="24"/>
      <c r="D56" s="24"/>
      <c r="E56" s="24"/>
      <c r="F56" s="24"/>
      <c r="G56" s="24"/>
      <c r="H56" s="24"/>
      <c r="I56" s="24"/>
      <c r="J56" s="24"/>
      <c r="K56" s="7"/>
      <c r="L56" s="7"/>
      <c r="M56" s="7"/>
      <c r="N56" s="7"/>
      <c r="O56" s="7"/>
      <c r="P56" s="7"/>
      <c r="Q56" s="7"/>
      <c r="R56" s="7"/>
      <c r="S56" s="7"/>
      <c r="T56" s="7"/>
      <c r="U56" s="7"/>
      <c r="V56" s="7"/>
      <c r="W56" s="7"/>
    </row>
    <row r="57" spans="1:23" hidden="1" x14ac:dyDescent="0.3">
      <c r="A57" s="7"/>
      <c r="B57" s="7" t="s">
        <v>126</v>
      </c>
      <c r="C57" s="7"/>
      <c r="D57" s="7"/>
      <c r="E57" s="7"/>
      <c r="F57" s="7"/>
      <c r="G57" s="7"/>
      <c r="H57" s="7"/>
      <c r="I57" s="7"/>
      <c r="J57" s="7"/>
      <c r="K57" s="7"/>
      <c r="L57" s="7"/>
      <c r="M57" s="7"/>
      <c r="N57" s="7"/>
      <c r="O57" s="7"/>
      <c r="P57" s="7"/>
      <c r="Q57" s="7"/>
      <c r="R57" s="7"/>
      <c r="S57" s="7"/>
      <c r="T57" s="7"/>
      <c r="U57" s="7"/>
      <c r="V57" s="7"/>
      <c r="W57" s="7"/>
    </row>
    <row r="58" spans="1:23" x14ac:dyDescent="0.3">
      <c r="A58" s="7"/>
      <c r="B58" s="7"/>
      <c r="C58" s="7"/>
      <c r="D58" s="7"/>
      <c r="E58" s="7"/>
      <c r="F58" s="7"/>
      <c r="G58" s="7"/>
      <c r="H58" s="7"/>
      <c r="I58" s="7"/>
      <c r="J58" s="7"/>
      <c r="K58" s="7"/>
      <c r="L58" s="7"/>
      <c r="M58" s="7"/>
      <c r="N58" s="7"/>
      <c r="O58" s="7"/>
      <c r="P58" s="7"/>
      <c r="Q58" s="7"/>
      <c r="R58" s="7"/>
      <c r="S58" s="7"/>
      <c r="T58" s="7"/>
      <c r="U58" s="7"/>
      <c r="V58" s="7"/>
      <c r="W58" s="7"/>
    </row>
    <row r="59" spans="1:23" x14ac:dyDescent="0.3">
      <c r="A59" s="7"/>
      <c r="B59" s="7"/>
      <c r="C59" s="7"/>
      <c r="D59" s="7"/>
      <c r="E59" s="7"/>
      <c r="F59" s="7"/>
      <c r="G59" s="7"/>
      <c r="H59" s="7"/>
      <c r="I59" s="7"/>
      <c r="J59" s="7"/>
      <c r="K59" s="7"/>
      <c r="L59" s="7"/>
      <c r="M59" s="7"/>
      <c r="N59" s="7"/>
      <c r="O59" s="7"/>
      <c r="P59" s="7"/>
      <c r="Q59" s="7"/>
      <c r="R59" s="7"/>
      <c r="S59" s="7"/>
      <c r="T59" s="7"/>
      <c r="U59" s="7"/>
      <c r="V59" s="7"/>
      <c r="W59" s="7"/>
    </row>
    <row r="60" spans="1:23" x14ac:dyDescent="0.3">
      <c r="A60" s="7"/>
      <c r="B60" s="7"/>
      <c r="C60" s="7"/>
      <c r="D60" s="7"/>
      <c r="E60" s="7"/>
      <c r="F60" s="7"/>
      <c r="G60" s="7"/>
      <c r="H60" s="7"/>
      <c r="I60" s="7"/>
      <c r="J60" s="7"/>
      <c r="K60" s="7"/>
      <c r="L60" s="7"/>
      <c r="M60" s="7"/>
      <c r="N60" s="7"/>
      <c r="O60" s="7"/>
      <c r="P60" s="7"/>
      <c r="Q60" s="7"/>
      <c r="R60" s="7"/>
      <c r="S60" s="7"/>
      <c r="T60" s="7"/>
      <c r="U60" s="7"/>
      <c r="V60" s="7"/>
      <c r="W60" s="7"/>
    </row>
    <row r="61" spans="1:23" x14ac:dyDescent="0.3">
      <c r="A61" s="7"/>
      <c r="B61" s="7"/>
      <c r="C61" s="7"/>
      <c r="D61" s="7"/>
      <c r="E61" s="7"/>
      <c r="F61" s="7"/>
      <c r="G61" s="7"/>
      <c r="H61" s="7"/>
      <c r="I61" s="7"/>
      <c r="J61" s="7"/>
      <c r="K61" s="7"/>
      <c r="L61" s="7"/>
      <c r="M61" s="7"/>
      <c r="N61" s="7"/>
      <c r="O61" s="7"/>
      <c r="P61" s="7"/>
      <c r="Q61" s="7"/>
      <c r="R61" s="7"/>
      <c r="S61" s="7"/>
      <c r="T61" s="7"/>
      <c r="U61" s="7"/>
      <c r="V61" s="7"/>
      <c r="W61" s="7"/>
    </row>
    <row r="62" spans="1:23" x14ac:dyDescent="0.3">
      <c r="A62" s="7"/>
      <c r="B62" s="7"/>
      <c r="C62" s="7"/>
      <c r="D62" s="7"/>
      <c r="E62" s="7"/>
      <c r="F62" s="7"/>
      <c r="G62" s="7"/>
      <c r="H62" s="7"/>
      <c r="I62" s="7"/>
      <c r="J62" s="7"/>
      <c r="K62" s="7"/>
      <c r="L62" s="7"/>
      <c r="M62" s="7"/>
      <c r="N62" s="7"/>
      <c r="O62" s="7"/>
      <c r="P62" s="7"/>
      <c r="Q62" s="7"/>
      <c r="R62" s="7"/>
      <c r="S62" s="7"/>
      <c r="T62" s="7"/>
      <c r="U62" s="7"/>
      <c r="V62" s="7"/>
      <c r="W62" s="7"/>
    </row>
    <row r="63" spans="1:23" x14ac:dyDescent="0.3">
      <c r="A63" s="7"/>
      <c r="B63" s="7"/>
      <c r="C63" s="7"/>
      <c r="D63" s="7"/>
      <c r="E63" s="7"/>
      <c r="F63" s="7"/>
      <c r="G63" s="7"/>
      <c r="H63" s="7"/>
      <c r="I63" s="7"/>
      <c r="J63" s="7"/>
      <c r="K63" s="7"/>
      <c r="L63" s="7"/>
      <c r="M63" s="7"/>
      <c r="N63" s="7"/>
      <c r="O63" s="7"/>
      <c r="P63" s="7"/>
      <c r="Q63" s="7"/>
      <c r="R63" s="7"/>
      <c r="S63" s="7"/>
      <c r="T63" s="7"/>
      <c r="U63" s="7"/>
      <c r="V63" s="7"/>
      <c r="W63" s="7"/>
    </row>
    <row r="64" spans="1:23" x14ac:dyDescent="0.3">
      <c r="A64" s="7"/>
      <c r="B64" s="7"/>
      <c r="C64" s="7"/>
      <c r="D64" s="7"/>
      <c r="E64" s="7"/>
      <c r="F64" s="7"/>
      <c r="G64" s="7"/>
      <c r="H64" s="7"/>
      <c r="I64" s="7"/>
      <c r="J64" s="7"/>
      <c r="K64" s="7"/>
      <c r="L64" s="7"/>
      <c r="M64" s="7"/>
      <c r="N64" s="7"/>
      <c r="O64" s="7"/>
      <c r="P64" s="7"/>
      <c r="Q64" s="7"/>
      <c r="R64" s="7"/>
      <c r="S64" s="7"/>
      <c r="T64" s="7"/>
      <c r="U64" s="7"/>
      <c r="V64" s="7"/>
      <c r="W64" s="7"/>
    </row>
    <row r="65" spans="1:23" x14ac:dyDescent="0.3">
      <c r="A65" s="7"/>
      <c r="B65" s="7"/>
      <c r="C65" s="7"/>
      <c r="D65" s="7"/>
      <c r="E65" s="7"/>
      <c r="F65" s="7"/>
      <c r="G65" s="7"/>
      <c r="H65" s="7"/>
      <c r="I65" s="7"/>
      <c r="J65" s="7"/>
      <c r="K65" s="7"/>
      <c r="L65" s="7"/>
      <c r="M65" s="7"/>
      <c r="N65" s="7"/>
      <c r="O65" s="7"/>
      <c r="P65" s="7"/>
      <c r="Q65" s="7"/>
      <c r="R65" s="7"/>
      <c r="S65" s="7"/>
      <c r="T65" s="7"/>
      <c r="U65" s="7"/>
      <c r="V65" s="7"/>
      <c r="W65" s="7"/>
    </row>
    <row r="66" spans="1:23" x14ac:dyDescent="0.3">
      <c r="A66" s="7"/>
      <c r="B66" s="7"/>
      <c r="C66" s="7"/>
      <c r="D66" s="7"/>
      <c r="E66" s="7"/>
      <c r="F66" s="7"/>
      <c r="G66" s="7"/>
      <c r="H66" s="7"/>
      <c r="I66" s="7"/>
      <c r="J66" s="7"/>
      <c r="K66" s="7"/>
      <c r="L66" s="7"/>
      <c r="M66" s="7"/>
      <c r="N66" s="7"/>
      <c r="O66" s="7"/>
      <c r="P66" s="7"/>
      <c r="Q66" s="7"/>
      <c r="R66" s="7"/>
      <c r="S66" s="7"/>
      <c r="T66" s="7"/>
      <c r="U66" s="7"/>
      <c r="V66" s="7"/>
      <c r="W66" s="7"/>
    </row>
    <row r="67" spans="1:23" x14ac:dyDescent="0.3">
      <c r="A67" s="7"/>
      <c r="B67" s="7"/>
      <c r="C67" s="7"/>
      <c r="D67" s="7"/>
      <c r="E67" s="7"/>
      <c r="F67" s="7"/>
      <c r="G67" s="7"/>
      <c r="H67" s="7"/>
      <c r="I67" s="7"/>
      <c r="J67" s="7"/>
      <c r="K67" s="7"/>
      <c r="L67" s="7"/>
      <c r="M67" s="7"/>
      <c r="N67" s="7"/>
      <c r="O67" s="7"/>
      <c r="P67" s="7"/>
      <c r="Q67" s="7"/>
      <c r="R67" s="7"/>
      <c r="S67" s="7"/>
      <c r="T67" s="7"/>
      <c r="U67" s="7"/>
      <c r="V67" s="7"/>
      <c r="W67" s="7"/>
    </row>
    <row r="68" spans="1:23" x14ac:dyDescent="0.3">
      <c r="A68" s="7"/>
      <c r="B68" s="7"/>
      <c r="C68" s="7"/>
      <c r="D68" s="7"/>
      <c r="E68" s="7"/>
      <c r="F68" s="7"/>
      <c r="G68" s="7"/>
      <c r="H68" s="7"/>
      <c r="I68" s="7"/>
      <c r="J68" s="7"/>
      <c r="K68" s="7"/>
      <c r="L68" s="7"/>
      <c r="M68" s="7"/>
      <c r="N68" s="7"/>
      <c r="O68" s="7"/>
      <c r="P68" s="7"/>
      <c r="Q68" s="7"/>
      <c r="R68" s="7"/>
      <c r="S68" s="7"/>
      <c r="T68" s="7"/>
      <c r="U68" s="7"/>
      <c r="V68" s="7"/>
      <c r="W68" s="7"/>
    </row>
    <row r="69" spans="1:23" x14ac:dyDescent="0.3">
      <c r="A69" s="7"/>
      <c r="B69" s="7"/>
      <c r="C69" s="7"/>
      <c r="D69" s="7"/>
      <c r="E69" s="7"/>
      <c r="F69" s="7"/>
      <c r="G69" s="7"/>
      <c r="H69" s="7"/>
      <c r="I69" s="7"/>
      <c r="J69" s="7"/>
      <c r="K69" s="7"/>
      <c r="L69" s="7"/>
      <c r="M69" s="7"/>
      <c r="N69" s="7"/>
      <c r="O69" s="7"/>
      <c r="P69" s="7"/>
      <c r="Q69" s="7"/>
      <c r="R69" s="7"/>
      <c r="S69" s="7"/>
      <c r="T69" s="7"/>
      <c r="U69" s="7"/>
      <c r="V69" s="7"/>
      <c r="W69" s="7"/>
    </row>
    <row r="70" spans="1:23" x14ac:dyDescent="0.3">
      <c r="A70" s="7"/>
      <c r="B70" s="7"/>
      <c r="C70" s="7"/>
      <c r="D70" s="7"/>
      <c r="E70" s="7"/>
      <c r="F70" s="7"/>
      <c r="G70" s="7"/>
      <c r="H70" s="7"/>
      <c r="I70" s="7"/>
      <c r="J70" s="7"/>
      <c r="K70" s="7"/>
      <c r="L70" s="7"/>
      <c r="M70" s="7"/>
      <c r="N70" s="7"/>
      <c r="O70" s="7"/>
      <c r="P70" s="7"/>
      <c r="Q70" s="7"/>
      <c r="R70" s="7"/>
      <c r="S70" s="7"/>
      <c r="T70" s="7"/>
      <c r="U70" s="7"/>
      <c r="V70" s="7"/>
      <c r="W70" s="7"/>
    </row>
    <row r="71" spans="1:23" x14ac:dyDescent="0.3">
      <c r="A71" s="7"/>
      <c r="B71" s="7"/>
      <c r="C71" s="7"/>
      <c r="D71" s="7"/>
      <c r="E71" s="7"/>
      <c r="F71" s="7"/>
      <c r="G71" s="7"/>
      <c r="H71" s="7"/>
      <c r="I71" s="7"/>
      <c r="J71" s="7"/>
      <c r="K71" s="7"/>
      <c r="L71" s="7"/>
      <c r="M71" s="7"/>
      <c r="N71" s="7"/>
      <c r="O71" s="7"/>
      <c r="P71" s="7"/>
      <c r="Q71" s="7"/>
      <c r="R71" s="7"/>
      <c r="S71" s="7"/>
      <c r="T71" s="7"/>
      <c r="U71" s="7"/>
      <c r="V71" s="7"/>
      <c r="W71" s="7"/>
    </row>
    <row r="72" spans="1:23" x14ac:dyDescent="0.3">
      <c r="A72" s="7"/>
      <c r="B72" s="7"/>
      <c r="C72" s="7"/>
      <c r="D72" s="7"/>
      <c r="E72" s="7"/>
      <c r="F72" s="7"/>
      <c r="G72" s="7"/>
      <c r="H72" s="7"/>
      <c r="I72" s="7"/>
      <c r="J72" s="7"/>
      <c r="K72" s="7"/>
      <c r="L72" s="7"/>
      <c r="M72" s="7"/>
      <c r="N72" s="7"/>
      <c r="O72" s="7"/>
      <c r="P72" s="7"/>
      <c r="Q72" s="7"/>
      <c r="R72" s="7"/>
      <c r="S72" s="7"/>
      <c r="T72" s="7"/>
      <c r="U72" s="7"/>
      <c r="V72" s="7"/>
      <c r="W72" s="7"/>
    </row>
    <row r="73" spans="1:23" x14ac:dyDescent="0.3">
      <c r="A73" s="7"/>
      <c r="B73" s="7"/>
      <c r="C73" s="7"/>
      <c r="D73" s="7"/>
      <c r="E73" s="7"/>
      <c r="F73" s="7"/>
      <c r="G73" s="7"/>
      <c r="H73" s="7"/>
      <c r="I73" s="7"/>
      <c r="J73" s="7"/>
      <c r="K73" s="7"/>
      <c r="L73" s="7"/>
      <c r="M73" s="7"/>
      <c r="N73" s="7"/>
      <c r="O73" s="7"/>
      <c r="P73" s="7"/>
      <c r="Q73" s="7"/>
      <c r="R73" s="7"/>
      <c r="S73" s="7"/>
      <c r="T73" s="7"/>
      <c r="U73" s="7"/>
      <c r="V73" s="7"/>
      <c r="W73" s="7"/>
    </row>
    <row r="74" spans="1:23" x14ac:dyDescent="0.3">
      <c r="A74" s="7"/>
      <c r="B74" s="7"/>
      <c r="C74" s="7"/>
      <c r="D74" s="7"/>
      <c r="E74" s="7"/>
      <c r="F74" s="7"/>
      <c r="G74" s="7"/>
      <c r="H74" s="7"/>
      <c r="I74" s="7"/>
      <c r="J74" s="7"/>
      <c r="K74" s="7"/>
      <c r="L74" s="7"/>
      <c r="M74" s="7"/>
      <c r="N74" s="7"/>
      <c r="O74" s="7"/>
      <c r="P74" s="7"/>
      <c r="Q74" s="7"/>
      <c r="R74" s="7"/>
      <c r="S74" s="7"/>
      <c r="T74" s="7"/>
      <c r="U74" s="7"/>
      <c r="V74" s="7"/>
      <c r="W74" s="7"/>
    </row>
    <row r="75" spans="1:23" x14ac:dyDescent="0.3">
      <c r="A75" s="7"/>
      <c r="B75" s="7"/>
      <c r="C75" s="7"/>
      <c r="D75" s="7"/>
      <c r="E75" s="7"/>
      <c r="F75" s="7"/>
      <c r="G75" s="7"/>
      <c r="H75" s="7"/>
      <c r="I75" s="7"/>
      <c r="J75" s="7"/>
      <c r="K75" s="7"/>
      <c r="L75" s="7"/>
      <c r="M75" s="7"/>
      <c r="N75" s="7"/>
      <c r="O75" s="7"/>
      <c r="P75" s="7"/>
      <c r="Q75" s="7"/>
      <c r="R75" s="7"/>
      <c r="S75" s="7"/>
      <c r="T75" s="7"/>
      <c r="U75" s="7"/>
      <c r="V75" s="7"/>
      <c r="W75" s="7"/>
    </row>
    <row r="76" spans="1:23" x14ac:dyDescent="0.3">
      <c r="A76" s="7"/>
      <c r="B76" s="7"/>
      <c r="C76" s="7"/>
      <c r="D76" s="7"/>
      <c r="E76" s="7"/>
      <c r="F76" s="7"/>
      <c r="G76" s="7"/>
      <c r="H76" s="7"/>
      <c r="I76" s="7"/>
      <c r="J76" s="7"/>
      <c r="K76" s="7"/>
      <c r="L76" s="7"/>
      <c r="M76" s="7"/>
      <c r="N76" s="7"/>
      <c r="O76" s="7"/>
      <c r="P76" s="7"/>
      <c r="Q76" s="7"/>
      <c r="R76" s="7"/>
      <c r="S76" s="7"/>
      <c r="T76" s="7"/>
      <c r="U76" s="7"/>
      <c r="V76" s="7"/>
      <c r="W76" s="7"/>
    </row>
    <row r="77" spans="1:23" x14ac:dyDescent="0.3">
      <c r="A77" s="7"/>
      <c r="B77" s="7"/>
      <c r="C77" s="7"/>
      <c r="D77" s="7"/>
      <c r="E77" s="7"/>
      <c r="F77" s="7"/>
      <c r="G77" s="7"/>
      <c r="H77" s="7"/>
      <c r="I77" s="7"/>
      <c r="J77" s="7"/>
      <c r="K77" s="7"/>
      <c r="L77" s="7"/>
      <c r="M77" s="7"/>
      <c r="N77" s="7"/>
      <c r="O77" s="7"/>
      <c r="P77" s="7"/>
      <c r="Q77" s="7"/>
      <c r="R77" s="7"/>
      <c r="S77" s="7"/>
      <c r="T77" s="7"/>
      <c r="U77" s="7"/>
      <c r="V77" s="7"/>
      <c r="W77" s="7"/>
    </row>
    <row r="78" spans="1:23" x14ac:dyDescent="0.3">
      <c r="A78" s="7"/>
      <c r="B78" s="7"/>
      <c r="C78" s="7"/>
      <c r="D78" s="7"/>
      <c r="E78" s="7"/>
      <c r="F78" s="7"/>
      <c r="G78" s="7"/>
      <c r="H78" s="7"/>
      <c r="I78" s="7"/>
      <c r="J78" s="7"/>
      <c r="K78" s="7"/>
      <c r="L78" s="7"/>
      <c r="M78" s="7"/>
      <c r="N78" s="7"/>
      <c r="O78" s="7"/>
      <c r="P78" s="7"/>
      <c r="Q78" s="7"/>
      <c r="R78" s="7"/>
      <c r="S78" s="7"/>
      <c r="T78" s="7"/>
      <c r="U78" s="7"/>
      <c r="V78" s="7"/>
      <c r="W78" s="7"/>
    </row>
    <row r="79" spans="1:23" x14ac:dyDescent="0.3">
      <c r="A79" s="7"/>
      <c r="B79" s="7"/>
      <c r="C79" s="7"/>
      <c r="D79" s="7"/>
      <c r="E79" s="7"/>
      <c r="F79" s="7"/>
      <c r="G79" s="7"/>
      <c r="H79" s="7"/>
      <c r="I79" s="7"/>
      <c r="J79" s="7"/>
      <c r="K79" s="7"/>
      <c r="L79" s="7"/>
      <c r="M79" s="7"/>
      <c r="N79" s="7"/>
      <c r="O79" s="7"/>
      <c r="P79" s="7"/>
      <c r="Q79" s="7"/>
      <c r="R79" s="7"/>
      <c r="S79" s="7"/>
      <c r="T79" s="7"/>
      <c r="U79" s="7"/>
      <c r="V79" s="7"/>
      <c r="W79" s="7"/>
    </row>
    <row r="80" spans="1:23" x14ac:dyDescent="0.3">
      <c r="A80" s="7"/>
      <c r="B80" s="7"/>
      <c r="C80" s="7"/>
      <c r="D80" s="7"/>
      <c r="E80" s="7"/>
      <c r="F80" s="7"/>
      <c r="G80" s="7"/>
      <c r="H80" s="7"/>
      <c r="I80" s="7"/>
      <c r="J80" s="7"/>
      <c r="K80" s="7"/>
      <c r="L80" s="7"/>
      <c r="M80" s="7"/>
      <c r="N80" s="7"/>
      <c r="O80" s="7"/>
      <c r="P80" s="7"/>
      <c r="Q80" s="7"/>
      <c r="R80" s="7"/>
      <c r="S80" s="7"/>
      <c r="T80" s="7"/>
      <c r="U80" s="7"/>
      <c r="V80" s="7"/>
      <c r="W80" s="7"/>
    </row>
    <row r="81" spans="1:23" x14ac:dyDescent="0.3">
      <c r="A81" s="7"/>
      <c r="B81" s="7"/>
      <c r="C81" s="7"/>
      <c r="D81" s="7"/>
      <c r="E81" s="7"/>
      <c r="F81" s="7"/>
      <c r="G81" s="7"/>
      <c r="H81" s="7"/>
      <c r="I81" s="7"/>
      <c r="J81" s="7"/>
      <c r="K81" s="7"/>
      <c r="L81" s="7"/>
      <c r="M81" s="7"/>
      <c r="N81" s="7"/>
      <c r="O81" s="7"/>
      <c r="P81" s="7"/>
      <c r="Q81" s="7"/>
      <c r="R81" s="7"/>
      <c r="S81" s="7"/>
      <c r="T81" s="7"/>
      <c r="U81" s="7"/>
      <c r="V81" s="7"/>
      <c r="W81" s="7"/>
    </row>
    <row r="82" spans="1:23" x14ac:dyDescent="0.3">
      <c r="A82" s="7"/>
      <c r="B82" s="7"/>
      <c r="C82" s="7"/>
      <c r="D82" s="7"/>
      <c r="E82" s="7"/>
      <c r="F82" s="7"/>
      <c r="G82" s="7"/>
      <c r="H82" s="7"/>
      <c r="I82" s="7"/>
      <c r="J82" s="7"/>
      <c r="K82" s="7"/>
      <c r="L82" s="7"/>
      <c r="M82" s="7"/>
      <c r="N82" s="7"/>
      <c r="O82" s="7"/>
      <c r="P82" s="7"/>
      <c r="Q82" s="7"/>
      <c r="R82" s="7"/>
      <c r="S82" s="7"/>
      <c r="T82" s="7"/>
      <c r="U82" s="7"/>
      <c r="V82" s="7"/>
      <c r="W82" s="7"/>
    </row>
    <row r="83" spans="1:23" x14ac:dyDescent="0.3">
      <c r="A83" s="7"/>
      <c r="B83" s="7"/>
      <c r="C83" s="7"/>
      <c r="D83" s="7"/>
      <c r="E83" s="7"/>
      <c r="F83" s="7"/>
      <c r="G83" s="7"/>
      <c r="H83" s="7"/>
      <c r="I83" s="7"/>
      <c r="J83" s="7"/>
      <c r="K83" s="7"/>
      <c r="L83" s="7"/>
      <c r="M83" s="7"/>
      <c r="N83" s="7"/>
      <c r="O83" s="7"/>
      <c r="P83" s="7"/>
      <c r="Q83" s="7"/>
      <c r="R83" s="7"/>
      <c r="S83" s="7"/>
      <c r="T83" s="7"/>
      <c r="U83" s="7"/>
      <c r="V83" s="7"/>
      <c r="W83" s="7"/>
    </row>
    <row r="84" spans="1:23" x14ac:dyDescent="0.3">
      <c r="A84" s="7"/>
      <c r="B84" s="7"/>
      <c r="C84" s="7"/>
      <c r="D84" s="7"/>
      <c r="E84" s="7"/>
      <c r="F84" s="7"/>
      <c r="G84" s="7"/>
      <c r="H84" s="7"/>
      <c r="I84" s="7"/>
      <c r="J84" s="7"/>
      <c r="K84" s="7"/>
      <c r="L84" s="7"/>
      <c r="M84" s="7"/>
      <c r="N84" s="7"/>
      <c r="O84" s="7"/>
      <c r="P84" s="7"/>
      <c r="Q84" s="7"/>
      <c r="R84" s="7"/>
      <c r="S84" s="7"/>
      <c r="T84" s="7"/>
      <c r="U84" s="7"/>
      <c r="V84" s="7"/>
      <c r="W84" s="7"/>
    </row>
    <row r="85" spans="1:23" x14ac:dyDescent="0.3">
      <c r="A85" s="7"/>
      <c r="B85" s="7"/>
      <c r="C85" s="7"/>
      <c r="D85" s="7"/>
      <c r="E85" s="7"/>
      <c r="F85" s="7"/>
      <c r="G85" s="7"/>
      <c r="H85" s="7"/>
      <c r="I85" s="7"/>
      <c r="J85" s="7"/>
      <c r="K85" s="7"/>
      <c r="L85" s="7"/>
      <c r="M85" s="7"/>
      <c r="N85" s="7"/>
      <c r="O85" s="7"/>
      <c r="P85" s="7"/>
      <c r="Q85" s="7"/>
      <c r="R85" s="7"/>
      <c r="S85" s="7"/>
      <c r="T85" s="7"/>
      <c r="U85" s="7"/>
      <c r="V85" s="7"/>
      <c r="W85" s="7"/>
    </row>
    <row r="86" spans="1:23" x14ac:dyDescent="0.3">
      <c r="A86" s="7"/>
      <c r="B86" s="7"/>
      <c r="C86" s="7"/>
      <c r="D86" s="7"/>
      <c r="E86" s="7"/>
      <c r="F86" s="7"/>
      <c r="G86" s="7"/>
      <c r="H86" s="7"/>
      <c r="I86" s="7"/>
      <c r="J86" s="7"/>
      <c r="K86" s="7"/>
      <c r="L86" s="7"/>
      <c r="M86" s="7"/>
      <c r="N86" s="7"/>
      <c r="O86" s="7"/>
      <c r="P86" s="7"/>
      <c r="Q86" s="7"/>
      <c r="R86" s="7"/>
      <c r="S86" s="7"/>
      <c r="T86" s="7"/>
      <c r="U86" s="7"/>
      <c r="V86" s="7"/>
      <c r="W86" s="7"/>
    </row>
    <row r="87" spans="1:23" x14ac:dyDescent="0.3">
      <c r="A87" s="7"/>
      <c r="B87" s="7"/>
      <c r="C87" s="7"/>
      <c r="D87" s="7"/>
      <c r="E87" s="7"/>
      <c r="F87" s="7"/>
      <c r="G87" s="7"/>
      <c r="H87" s="7"/>
      <c r="I87" s="7"/>
      <c r="J87" s="7"/>
      <c r="K87" s="7"/>
      <c r="L87" s="7"/>
      <c r="M87" s="7"/>
      <c r="N87" s="7"/>
      <c r="O87" s="7"/>
      <c r="P87" s="7"/>
      <c r="Q87" s="7"/>
      <c r="R87" s="7"/>
      <c r="S87" s="7"/>
      <c r="T87" s="7"/>
      <c r="U87" s="7"/>
      <c r="V87" s="7"/>
      <c r="W87" s="7"/>
    </row>
    <row r="88" spans="1:23" x14ac:dyDescent="0.3">
      <c r="A88" s="7"/>
      <c r="B88" s="7"/>
      <c r="C88" s="7"/>
      <c r="D88" s="7"/>
      <c r="E88" s="7"/>
      <c r="F88" s="7"/>
      <c r="G88" s="7"/>
      <c r="H88" s="7"/>
      <c r="I88" s="7"/>
      <c r="J88" s="7"/>
      <c r="K88" s="7"/>
      <c r="L88" s="7"/>
      <c r="M88" s="7"/>
      <c r="N88" s="7"/>
      <c r="O88" s="7"/>
      <c r="P88" s="7"/>
      <c r="Q88" s="7"/>
      <c r="R88" s="7"/>
      <c r="S88" s="7"/>
      <c r="T88" s="7"/>
      <c r="U88" s="7"/>
      <c r="V88" s="7"/>
      <c r="W88" s="7"/>
    </row>
    <row r="89" spans="1:23" x14ac:dyDescent="0.3">
      <c r="A89" s="7"/>
      <c r="B89" s="7"/>
      <c r="C89" s="7"/>
      <c r="D89" s="7"/>
      <c r="E89" s="7"/>
      <c r="F89" s="7"/>
      <c r="G89" s="7"/>
      <c r="H89" s="7"/>
      <c r="I89" s="7"/>
      <c r="J89" s="7"/>
      <c r="K89" s="7"/>
      <c r="L89" s="7"/>
      <c r="M89" s="7"/>
      <c r="N89" s="7"/>
      <c r="O89" s="7"/>
      <c r="P89" s="7"/>
      <c r="Q89" s="7"/>
      <c r="R89" s="7"/>
      <c r="S89" s="7"/>
      <c r="T89" s="7"/>
      <c r="U89" s="7"/>
      <c r="V89" s="7"/>
      <c r="W89" s="7"/>
    </row>
    <row r="90" spans="1:23" x14ac:dyDescent="0.3">
      <c r="A90" s="7"/>
      <c r="B90" s="7"/>
      <c r="C90" s="7"/>
      <c r="D90" s="7"/>
      <c r="E90" s="7"/>
      <c r="F90" s="7"/>
      <c r="G90" s="7"/>
      <c r="H90" s="7"/>
      <c r="I90" s="7"/>
      <c r="J90" s="7"/>
      <c r="K90" s="7"/>
      <c r="L90" s="7"/>
      <c r="M90" s="7"/>
      <c r="N90" s="7"/>
      <c r="O90" s="7"/>
      <c r="P90" s="7"/>
      <c r="Q90" s="7"/>
      <c r="R90" s="7"/>
      <c r="S90" s="7"/>
      <c r="T90" s="7"/>
      <c r="U90" s="7"/>
      <c r="V90" s="7"/>
      <c r="W90" s="7"/>
    </row>
    <row r="91" spans="1:23" x14ac:dyDescent="0.3">
      <c r="A91" s="7"/>
      <c r="B91" s="7"/>
      <c r="C91" s="7"/>
      <c r="D91" s="7"/>
      <c r="E91" s="7"/>
      <c r="F91" s="7"/>
      <c r="G91" s="7"/>
      <c r="H91" s="7"/>
      <c r="I91" s="7"/>
      <c r="J91" s="7"/>
      <c r="K91" s="7"/>
      <c r="L91" s="7"/>
      <c r="M91" s="7"/>
      <c r="N91" s="7"/>
      <c r="O91" s="7"/>
      <c r="P91" s="7"/>
      <c r="Q91" s="7"/>
      <c r="R91" s="7"/>
      <c r="S91" s="7"/>
      <c r="T91" s="7"/>
      <c r="U91" s="7"/>
      <c r="V91" s="7"/>
      <c r="W91" s="7"/>
    </row>
    <row r="92" spans="1:23" x14ac:dyDescent="0.3">
      <c r="A92" s="7"/>
      <c r="B92" s="7"/>
      <c r="C92" s="7"/>
      <c r="D92" s="7"/>
      <c r="E92" s="7"/>
      <c r="F92" s="7"/>
      <c r="G92" s="7"/>
      <c r="H92" s="7"/>
      <c r="I92" s="7"/>
      <c r="J92" s="7"/>
      <c r="K92" s="7"/>
      <c r="L92" s="7"/>
      <c r="M92" s="7"/>
      <c r="N92" s="7"/>
      <c r="O92" s="7"/>
      <c r="P92" s="7"/>
      <c r="Q92" s="7"/>
      <c r="R92" s="7"/>
      <c r="S92" s="7"/>
      <c r="T92" s="7"/>
      <c r="U92" s="7"/>
      <c r="V92" s="7"/>
      <c r="W92" s="7"/>
    </row>
    <row r="93" spans="1:23" x14ac:dyDescent="0.3">
      <c r="A93" s="7"/>
      <c r="B93" s="7"/>
      <c r="C93" s="7"/>
      <c r="D93" s="7"/>
      <c r="E93" s="7"/>
      <c r="F93" s="7"/>
      <c r="G93" s="7"/>
      <c r="H93" s="7"/>
      <c r="I93" s="7"/>
      <c r="J93" s="7"/>
      <c r="K93" s="7"/>
      <c r="L93" s="7"/>
      <c r="M93" s="7"/>
      <c r="N93" s="7"/>
      <c r="O93" s="7"/>
      <c r="P93" s="7"/>
      <c r="Q93" s="7"/>
      <c r="R93" s="7"/>
      <c r="S93" s="7"/>
      <c r="T93" s="7"/>
      <c r="U93" s="7"/>
      <c r="V93" s="7"/>
      <c r="W93" s="7"/>
    </row>
    <row r="94" spans="1:23" x14ac:dyDescent="0.3">
      <c r="A94" s="7"/>
      <c r="B94" s="7"/>
      <c r="C94" s="7"/>
      <c r="D94" s="7"/>
      <c r="E94" s="7"/>
      <c r="F94" s="7"/>
      <c r="G94" s="7"/>
      <c r="H94" s="7"/>
      <c r="I94" s="7"/>
      <c r="J94" s="7"/>
      <c r="K94" s="7"/>
      <c r="L94" s="7"/>
      <c r="M94" s="7"/>
      <c r="N94" s="7"/>
      <c r="O94" s="7"/>
      <c r="P94" s="7"/>
      <c r="Q94" s="7"/>
      <c r="R94" s="7"/>
      <c r="S94" s="7"/>
      <c r="T94" s="7"/>
      <c r="U94" s="7"/>
      <c r="V94" s="7"/>
      <c r="W94" s="7"/>
    </row>
    <row r="95" spans="1:23" x14ac:dyDescent="0.3">
      <c r="A95" s="7"/>
      <c r="B95" s="7"/>
      <c r="C95" s="7"/>
      <c r="D95" s="7"/>
      <c r="E95" s="7"/>
      <c r="F95" s="7"/>
      <c r="G95" s="7"/>
      <c r="H95" s="7"/>
      <c r="I95" s="7"/>
      <c r="J95" s="7"/>
      <c r="K95" s="7"/>
      <c r="L95" s="7"/>
      <c r="M95" s="7"/>
      <c r="N95" s="7"/>
      <c r="O95" s="7"/>
      <c r="P95" s="7"/>
      <c r="Q95" s="7"/>
      <c r="R95" s="7"/>
      <c r="S95" s="7"/>
      <c r="T95" s="7"/>
      <c r="U95" s="7"/>
      <c r="V95" s="7"/>
      <c r="W95" s="7"/>
    </row>
  </sheetData>
  <sheetProtection algorithmName="SHA-512" hashValue="VbMnuDrxRHcwn48ZZOo5WzRkb7RBLVW97oTnroYOgJdDVO6p8uVvnCQb3anZSHn09wuplFxHmMjpss6rE3nYdg==" saltValue="hG14jeRdjEsFqpkkOSXibw==" spinCount="100000" sheet="1" objects="1" scenarios="1" selectLockedCells="1"/>
  <mergeCells count="8">
    <mergeCell ref="B40:D40"/>
    <mergeCell ref="B41:D41"/>
    <mergeCell ref="F6:G6"/>
    <mergeCell ref="F4:G4"/>
    <mergeCell ref="B4:C4"/>
    <mergeCell ref="B6:C6"/>
    <mergeCell ref="A8:J8"/>
    <mergeCell ref="A38:H38"/>
  </mergeCells>
  <dataValidations count="4">
    <dataValidation type="list" allowBlank="1" showInputMessage="1" showErrorMessage="1" sqref="C16:C36">
      <formula1>"Medium Temperature, Low Temperature"</formula1>
    </dataValidation>
    <dataValidation type="list" allowBlank="1" showInputMessage="1" showErrorMessage="1" sqref="B12">
      <formula1>"Retrofit, New Construction"</formula1>
    </dataValidation>
    <dataValidation type="list" allowBlank="1" showInputMessage="1" showErrorMessage="1" sqref="B13">
      <formula1>"Amarillo, Dallas, El Paso, Houston, McAllen"</formula1>
    </dataValidation>
    <dataValidation type="custom" allowBlank="1" showInputMessage="1" showErrorMessage="1" sqref="B16:B35">
      <formula1>B16&gt;0</formula1>
    </dataValidation>
  </dataValidations>
  <hyperlinks>
    <hyperlink ref="A11" location="Instructions!R1" display="Go to Instructions --&gt;"/>
  </hyperlinks>
  <pageMargins left="0.75" right="0.5" top="0.6" bottom="0.78" header="0.5" footer="0.5"/>
  <pageSetup scale="71" orientation="portrait" r:id="rId1"/>
  <headerFooter alignWithMargins="0">
    <oddFooter>&amp;L&amp;"Arial,Regular"&amp;9v5.0 (2005): &amp;A&amp;R&amp;"Arial Black,Regular"&amp;9&amp;P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829B149DBEC743ACC1F34B133D335B" ma:contentTypeVersion="11" ma:contentTypeDescription="Create a new document." ma:contentTypeScope="" ma:versionID="ee2b5cf61e81bf66ff82a8ddc0181503">
  <xsd:schema xmlns:xsd="http://www.w3.org/2001/XMLSchema" xmlns:xs="http://www.w3.org/2001/XMLSchema" xmlns:p="http://schemas.microsoft.com/office/2006/metadata/properties" xmlns:ns2="dc869664-0aaf-4b94-aa5f-043047788d00" targetNamespace="http://schemas.microsoft.com/office/2006/metadata/properties" ma:root="true" ma:fieldsID="b3db935da9ca90ee849426020af8b56d" ns2:_="">
    <xsd:import namespace="dc869664-0aaf-4b94-aa5f-043047788d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869664-0aaf-4b94-aa5f-043047788d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A65C6A-37CF-4D3C-A3CE-E2A2BD5CD4CB}">
  <ds:schemaRefs>
    <ds:schemaRef ds:uri="http://schemas.microsoft.com/sharepoint/v3/contenttype/forms"/>
  </ds:schemaRefs>
</ds:datastoreItem>
</file>

<file path=customXml/itemProps2.xml><?xml version="1.0" encoding="utf-8"?>
<ds:datastoreItem xmlns:ds="http://schemas.openxmlformats.org/officeDocument/2006/customXml" ds:itemID="{AFCEC218-FEE5-4E85-B774-38B750A25C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869664-0aaf-4b94-aa5f-043047788d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E9A15A-2992-431A-84DB-21FA2BDE311D}">
  <ds:schemaRefs>
    <ds:schemaRef ds:uri="http://schemas.microsoft.com/office/infopath/2007/PartnerControls"/>
    <ds:schemaRef ds:uri="http://purl.org/dc/elements/1.1/"/>
    <ds:schemaRef ds:uri="http://schemas.microsoft.com/office/2006/metadata/properties"/>
    <ds:schemaRef ds:uri="http://purl.org/dc/terms/"/>
    <ds:schemaRef ds:uri="dc869664-0aaf-4b94-aa5f-043047788d00"/>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Instructions</vt:lpstr>
      <vt:lpstr>Door Heater Controls</vt:lpstr>
      <vt:lpstr>ECM Evaporator Fan Motor</vt:lpstr>
      <vt:lpstr>Electronic Defrost Controls</vt:lpstr>
      <vt:lpstr>Evaporator Fan Controls</vt:lpstr>
      <vt:lpstr>Night Covers for Display Cases</vt:lpstr>
      <vt:lpstr>Solid and Glass Door Reach-ins</vt:lpstr>
      <vt:lpstr>Strip Curtains for Walk-ins</vt:lpstr>
      <vt:lpstr>Zero Energy Doors</vt:lpstr>
      <vt:lpstr>High Speed Doors</vt:lpstr>
      <vt:lpstr>Door Gaskets</vt:lpstr>
      <vt:lpstr>Lookup Values</vt:lpstr>
      <vt:lpstr>Appendix</vt:lpstr>
      <vt:lpstr>'Door Gaskets'!Print_Area</vt:lpstr>
      <vt:lpstr>'Door Heater Controls'!Print_Area</vt:lpstr>
      <vt:lpstr>'ECM Evaporator Fan Motor'!Print_Area</vt:lpstr>
      <vt:lpstr>'Electronic Defrost Controls'!Print_Area</vt:lpstr>
      <vt:lpstr>'Evaporator Fan Controls'!Print_Area</vt:lpstr>
      <vt:lpstr>'Night Covers for Display Cases'!Print_Area</vt:lpstr>
      <vt:lpstr>'Solid and Glass Door Reach-ins'!Print_Area</vt:lpstr>
      <vt:lpstr>'Strip Curtains for Walk-ins'!Print_Area</vt:lpstr>
      <vt:lpstr>'Zero Energy Doors'!Print_Area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McGary, Brad</dc:creator>
  <cp:keywords/>
  <dc:description/>
  <cp:lastModifiedBy>Anderson, Megan X</cp:lastModifiedBy>
  <cp:revision/>
  <dcterms:created xsi:type="dcterms:W3CDTF">2017-12-05T20:26:38Z</dcterms:created>
  <dcterms:modified xsi:type="dcterms:W3CDTF">2021-11-17T18:05:15Z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0x01010075829B149DBEC743ACC1F34B133D335B</vt:lpwstr>
  </property>
  <property fmtid="{D5CDD505-2E9C-101B-9397-08002B2CF9AE}" pid="3" name="Order">
    <vt:r8>67700</vt:r8>
  </property>
</Properties>
</file>